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BG30" i="1"/>
  <c r="BF30" i="1"/>
  <c r="BE30" i="1"/>
  <c r="BD30" i="1"/>
  <c r="BH30" i="1" s="1"/>
  <c r="BI30" i="1" s="1"/>
  <c r="BC30" i="1"/>
  <c r="AX30" i="1" s="1"/>
  <c r="AZ30" i="1"/>
  <c r="AS30" i="1"/>
  <c r="AM30" i="1"/>
  <c r="AL30" i="1"/>
  <c r="AG30" i="1"/>
  <c r="AE30" i="1"/>
  <c r="G30" i="1" s="1"/>
  <c r="W30" i="1"/>
  <c r="U30" i="1" s="1"/>
  <c r="V30" i="1"/>
  <c r="N30" i="1"/>
  <c r="I30" i="1"/>
  <c r="CE29" i="1"/>
  <c r="CD29" i="1"/>
  <c r="CB29" i="1"/>
  <c r="CC29" i="1" s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/>
  <c r="AF29" i="1" s="1"/>
  <c r="W29" i="1"/>
  <c r="V29" i="1"/>
  <c r="N29" i="1"/>
  <c r="G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U28" i="1"/>
  <c r="AS28" i="1"/>
  <c r="AW28" i="1" s="1"/>
  <c r="AL28" i="1"/>
  <c r="AM28" i="1" s="1"/>
  <c r="AG28" i="1"/>
  <c r="AE28" i="1" s="1"/>
  <c r="I28" i="1" s="1"/>
  <c r="AF28" i="1"/>
  <c r="W28" i="1"/>
  <c r="V28" i="1"/>
  <c r="N28" i="1"/>
  <c r="L28" i="1"/>
  <c r="H28" i="1"/>
  <c r="AV28" i="1" s="1"/>
  <c r="AY28" i="1" s="1"/>
  <c r="CE27" i="1"/>
  <c r="CD27" i="1"/>
  <c r="CB27" i="1"/>
  <c r="CC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/>
  <c r="AF27" i="1" s="1"/>
  <c r="W27" i="1"/>
  <c r="U27" i="1" s="1"/>
  <c r="V27" i="1"/>
  <c r="N27" i="1"/>
  <c r="I27" i="1"/>
  <c r="CE26" i="1"/>
  <c r="CD26" i="1"/>
  <c r="CB26" i="1"/>
  <c r="CC26" i="1" s="1"/>
  <c r="AU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U26" i="1" s="1"/>
  <c r="Q26" i="1"/>
  <c r="N26" i="1"/>
  <c r="CE25" i="1"/>
  <c r="CD25" i="1"/>
  <c r="CB25" i="1"/>
  <c r="CC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I25" i="1" s="1"/>
  <c r="AF25" i="1"/>
  <c r="W25" i="1"/>
  <c r="V25" i="1"/>
  <c r="U25" i="1"/>
  <c r="N25" i="1"/>
  <c r="CE24" i="1"/>
  <c r="CD24" i="1"/>
  <c r="CB24" i="1"/>
  <c r="CC24" i="1" s="1"/>
  <c r="Q24" i="1" s="1"/>
  <c r="BG24" i="1"/>
  <c r="BF24" i="1"/>
  <c r="BE24" i="1"/>
  <c r="BD24" i="1"/>
  <c r="BH24" i="1" s="1"/>
  <c r="BI24" i="1" s="1"/>
  <c r="BC24" i="1"/>
  <c r="AZ24" i="1"/>
  <c r="AX24" i="1"/>
  <c r="AU24" i="1"/>
  <c r="AS24" i="1"/>
  <c r="AL24" i="1"/>
  <c r="AM24" i="1" s="1"/>
  <c r="AG24" i="1"/>
  <c r="AE24" i="1" s="1"/>
  <c r="I24" i="1" s="1"/>
  <c r="AF24" i="1"/>
  <c r="W24" i="1"/>
  <c r="V24" i="1"/>
  <c r="U24" i="1" s="1"/>
  <c r="N24" i="1"/>
  <c r="H24" i="1"/>
  <c r="AV24" i="1" s="1"/>
  <c r="AY24" i="1" s="1"/>
  <c r="CE23" i="1"/>
  <c r="CD23" i="1"/>
  <c r="CB23" i="1"/>
  <c r="CC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V23" i="1"/>
  <c r="U23" i="1" s="1"/>
  <c r="N23" i="1"/>
  <c r="L23" i="1"/>
  <c r="G23" i="1"/>
  <c r="Y23" i="1" s="1"/>
  <c r="CE22" i="1"/>
  <c r="CD22" i="1"/>
  <c r="CB22" i="1"/>
  <c r="BG22" i="1"/>
  <c r="BF22" i="1"/>
  <c r="BE22" i="1"/>
  <c r="BD22" i="1"/>
  <c r="BH22" i="1" s="1"/>
  <c r="BI22" i="1" s="1"/>
  <c r="BC22" i="1"/>
  <c r="AX22" i="1" s="1"/>
  <c r="AZ22" i="1"/>
  <c r="AS22" i="1"/>
  <c r="AM22" i="1"/>
  <c r="AL22" i="1"/>
  <c r="AG22" i="1"/>
  <c r="AE22" i="1" s="1"/>
  <c r="W22" i="1"/>
  <c r="U22" i="1" s="1"/>
  <c r="V22" i="1"/>
  <c r="N22" i="1"/>
  <c r="CE21" i="1"/>
  <c r="CD21" i="1"/>
  <c r="CB21" i="1"/>
  <c r="CC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W21" i="1"/>
  <c r="V21" i="1"/>
  <c r="N21" i="1"/>
  <c r="G21" i="1"/>
  <c r="CE20" i="1"/>
  <c r="CD20" i="1"/>
  <c r="CB20" i="1"/>
  <c r="CC20" i="1" s="1"/>
  <c r="BG20" i="1"/>
  <c r="BF20" i="1"/>
  <c r="BE20" i="1"/>
  <c r="BD20" i="1"/>
  <c r="BH20" i="1" s="1"/>
  <c r="BI20" i="1" s="1"/>
  <c r="BC20" i="1"/>
  <c r="AX20" i="1" s="1"/>
  <c r="AZ20" i="1"/>
  <c r="AU20" i="1"/>
  <c r="AS20" i="1"/>
  <c r="AW20" i="1" s="1"/>
  <c r="AL20" i="1"/>
  <c r="AM20" i="1" s="1"/>
  <c r="AG20" i="1"/>
  <c r="AE20" i="1" s="1"/>
  <c r="I20" i="1" s="1"/>
  <c r="AF20" i="1"/>
  <c r="W20" i="1"/>
  <c r="V20" i="1"/>
  <c r="N20" i="1"/>
  <c r="L20" i="1"/>
  <c r="H20" i="1"/>
  <c r="AV20" i="1" s="1"/>
  <c r="AY20" i="1" s="1"/>
  <c r="CE19" i="1"/>
  <c r="CD19" i="1"/>
  <c r="CB19" i="1"/>
  <c r="CC19" i="1" s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AF19" i="1" s="1"/>
  <c r="W19" i="1"/>
  <c r="V19" i="1"/>
  <c r="N19" i="1"/>
  <c r="Q23" i="1" l="1"/>
  <c r="AU23" i="1"/>
  <c r="AW23" i="1" s="1"/>
  <c r="AU21" i="1"/>
  <c r="AW21" i="1" s="1"/>
  <c r="Q21" i="1"/>
  <c r="G26" i="1"/>
  <c r="L26" i="1"/>
  <c r="I26" i="1"/>
  <c r="H26" i="1"/>
  <c r="AV26" i="1" s="1"/>
  <c r="AU29" i="1"/>
  <c r="AW29" i="1" s="1"/>
  <c r="Q29" i="1"/>
  <c r="CC22" i="1"/>
  <c r="AU22" i="1" s="1"/>
  <c r="AW22" i="1" s="1"/>
  <c r="CC30" i="1"/>
  <c r="AW25" i="1"/>
  <c r="AW26" i="1"/>
  <c r="U19" i="1"/>
  <c r="G20" i="1"/>
  <c r="Y20" i="1" s="1"/>
  <c r="U20" i="1"/>
  <c r="U21" i="1"/>
  <c r="Q25" i="1"/>
  <c r="G28" i="1"/>
  <c r="Y28" i="1" s="1"/>
  <c r="U28" i="1"/>
  <c r="U29" i="1"/>
  <c r="AW30" i="1"/>
  <c r="AU30" i="1"/>
  <c r="Q30" i="1"/>
  <c r="Q19" i="1"/>
  <c r="AU19" i="1"/>
  <c r="AW19" i="1" s="1"/>
  <c r="R23" i="1"/>
  <c r="S23" i="1" s="1"/>
  <c r="L25" i="1"/>
  <c r="H25" i="1"/>
  <c r="AV25" i="1" s="1"/>
  <c r="AY25" i="1" s="1"/>
  <c r="G25" i="1"/>
  <c r="R25" i="1" s="1"/>
  <c r="S25" i="1" s="1"/>
  <c r="G22" i="1"/>
  <c r="H22" i="1"/>
  <c r="AV22" i="1" s="1"/>
  <c r="L22" i="1"/>
  <c r="AF22" i="1"/>
  <c r="Q27" i="1"/>
  <c r="AU27" i="1"/>
  <c r="AW27" i="1" s="1"/>
  <c r="R21" i="1"/>
  <c r="S21" i="1" s="1"/>
  <c r="I22" i="1"/>
  <c r="I19" i="1"/>
  <c r="H19" i="1"/>
  <c r="AV19" i="1" s="1"/>
  <c r="G19" i="1"/>
  <c r="L19" i="1"/>
  <c r="O23" i="1"/>
  <c r="M23" i="1" s="1"/>
  <c r="P23" i="1" s="1"/>
  <c r="J23" i="1" s="1"/>
  <c r="K23" i="1" s="1"/>
  <c r="AF23" i="1"/>
  <c r="I23" i="1"/>
  <c r="H23" i="1"/>
  <c r="AV23" i="1" s="1"/>
  <c r="AY23" i="1" s="1"/>
  <c r="R26" i="1"/>
  <c r="S26" i="1" s="1"/>
  <c r="O26" i="1" s="1"/>
  <c r="M26" i="1" s="1"/>
  <c r="P26" i="1" s="1"/>
  <c r="J26" i="1" s="1"/>
  <c r="K26" i="1" s="1"/>
  <c r="AY26" i="1"/>
  <c r="L21" i="1"/>
  <c r="H21" i="1"/>
  <c r="AV21" i="1" s="1"/>
  <c r="G27" i="1"/>
  <c r="L27" i="1"/>
  <c r="Q28" i="1"/>
  <c r="I29" i="1"/>
  <c r="Y29" i="1"/>
  <c r="L30" i="1"/>
  <c r="R29" i="1"/>
  <c r="S29" i="1" s="1"/>
  <c r="O29" i="1" s="1"/>
  <c r="M29" i="1" s="1"/>
  <c r="P29" i="1" s="1"/>
  <c r="L29" i="1"/>
  <c r="H29" i="1"/>
  <c r="AV29" i="1" s="1"/>
  <c r="AY29" i="1" s="1"/>
  <c r="Y30" i="1"/>
  <c r="AF30" i="1"/>
  <c r="Q20" i="1"/>
  <c r="I21" i="1"/>
  <c r="Y21" i="1"/>
  <c r="AF21" i="1"/>
  <c r="G24" i="1"/>
  <c r="L24" i="1"/>
  <c r="AW24" i="1"/>
  <c r="Y26" i="1"/>
  <c r="AF26" i="1"/>
  <c r="H27" i="1"/>
  <c r="AV27" i="1" s="1"/>
  <c r="AY27" i="1" s="1"/>
  <c r="H30" i="1"/>
  <c r="AV30" i="1" s="1"/>
  <c r="AY30" i="1" s="1"/>
  <c r="AY21" i="1" l="1"/>
  <c r="Q22" i="1"/>
  <c r="T25" i="1"/>
  <c r="X25" i="1" s="1"/>
  <c r="AA25" i="1"/>
  <c r="Z25" i="1"/>
  <c r="Y24" i="1"/>
  <c r="R22" i="1"/>
  <c r="S22" i="1" s="1"/>
  <c r="O22" i="1" s="1"/>
  <c r="M22" i="1" s="1"/>
  <c r="P22" i="1" s="1"/>
  <c r="J22" i="1" s="1"/>
  <c r="K22" i="1" s="1"/>
  <c r="R20" i="1"/>
  <c r="S20" i="1" s="1"/>
  <c r="Y27" i="1"/>
  <c r="T29" i="1"/>
  <c r="X29" i="1" s="1"/>
  <c r="AA29" i="1"/>
  <c r="Y19" i="1"/>
  <c r="Y22" i="1"/>
  <c r="R30" i="1"/>
  <c r="S30" i="1" s="1"/>
  <c r="Z29" i="1"/>
  <c r="AA26" i="1"/>
  <c r="T26" i="1"/>
  <c r="X26" i="1" s="1"/>
  <c r="Z26" i="1"/>
  <c r="O25" i="1"/>
  <c r="M25" i="1" s="1"/>
  <c r="P25" i="1" s="1"/>
  <c r="J25" i="1" s="1"/>
  <c r="K25" i="1" s="1"/>
  <c r="Y25" i="1"/>
  <c r="J29" i="1"/>
  <c r="K29" i="1" s="1"/>
  <c r="AY22" i="1"/>
  <c r="T23" i="1"/>
  <c r="X23" i="1" s="1"/>
  <c r="AA23" i="1"/>
  <c r="R19" i="1"/>
  <c r="S19" i="1" s="1"/>
  <c r="O19" i="1" s="1"/>
  <c r="M19" i="1" s="1"/>
  <c r="P19" i="1" s="1"/>
  <c r="J19" i="1" s="1"/>
  <c r="K19" i="1" s="1"/>
  <c r="R28" i="1"/>
  <c r="S28" i="1" s="1"/>
  <c r="Z23" i="1"/>
  <c r="R24" i="1"/>
  <c r="S24" i="1" s="1"/>
  <c r="AY19" i="1"/>
  <c r="T21" i="1"/>
  <c r="X21" i="1" s="1"/>
  <c r="AA21" i="1"/>
  <c r="R27" i="1"/>
  <c r="S27" i="1" s="1"/>
  <c r="Z21" i="1"/>
  <c r="O21" i="1"/>
  <c r="M21" i="1" s="1"/>
  <c r="P21" i="1" s="1"/>
  <c r="J21" i="1" s="1"/>
  <c r="K21" i="1" s="1"/>
  <c r="AB23" i="1" l="1"/>
  <c r="T20" i="1"/>
  <c r="X20" i="1" s="1"/>
  <c r="AA20" i="1"/>
  <c r="O20" i="1"/>
  <c r="M20" i="1" s="1"/>
  <c r="P20" i="1" s="1"/>
  <c r="J20" i="1" s="1"/>
  <c r="K20" i="1" s="1"/>
  <c r="Z20" i="1"/>
  <c r="AA30" i="1"/>
  <c r="T30" i="1"/>
  <c r="X30" i="1" s="1"/>
  <c r="Z30" i="1"/>
  <c r="O30" i="1"/>
  <c r="M30" i="1" s="1"/>
  <c r="P30" i="1" s="1"/>
  <c r="J30" i="1" s="1"/>
  <c r="K30" i="1" s="1"/>
  <c r="AA22" i="1"/>
  <c r="T22" i="1"/>
  <c r="X22" i="1" s="1"/>
  <c r="Z22" i="1"/>
  <c r="AA27" i="1"/>
  <c r="T27" i="1"/>
  <c r="X27" i="1" s="1"/>
  <c r="Z27" i="1"/>
  <c r="T24" i="1"/>
  <c r="X24" i="1" s="1"/>
  <c r="AA24" i="1"/>
  <c r="AB24" i="1" s="1"/>
  <c r="Z24" i="1"/>
  <c r="T19" i="1"/>
  <c r="X19" i="1" s="1"/>
  <c r="AA19" i="1"/>
  <c r="Z19" i="1"/>
  <c r="O27" i="1"/>
  <c r="M27" i="1" s="1"/>
  <c r="P27" i="1" s="1"/>
  <c r="J27" i="1" s="1"/>
  <c r="K27" i="1" s="1"/>
  <c r="AB25" i="1"/>
  <c r="T28" i="1"/>
  <c r="X28" i="1" s="1"/>
  <c r="AA28" i="1"/>
  <c r="O28" i="1"/>
  <c r="M28" i="1" s="1"/>
  <c r="P28" i="1" s="1"/>
  <c r="J28" i="1" s="1"/>
  <c r="K28" i="1" s="1"/>
  <c r="Z28" i="1"/>
  <c r="AB21" i="1"/>
  <c r="AB26" i="1"/>
  <c r="AB29" i="1"/>
  <c r="O24" i="1"/>
  <c r="M24" i="1" s="1"/>
  <c r="P24" i="1" s="1"/>
  <c r="J24" i="1" s="1"/>
  <c r="K24" i="1" s="1"/>
  <c r="AB28" i="1" l="1"/>
  <c r="AB27" i="1"/>
  <c r="AB20" i="1"/>
  <c r="AB19" i="1"/>
  <c r="AB22" i="1"/>
  <c r="AB30" i="1"/>
</calcChain>
</file>

<file path=xl/sharedStrings.xml><?xml version="1.0" encoding="utf-8"?>
<sst xmlns="http://schemas.openxmlformats.org/spreadsheetml/2006/main" count="1032" uniqueCount="438">
  <si>
    <t>File opened</t>
  </si>
  <si>
    <t>2020-09-08 10:49:28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</si>
  <si>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</si>
  <si>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</si>
  <si>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</si>
  <si>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</si>
  <si>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</si>
  <si>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</si>
  <si>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</si>
  <si>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</si>
  <si>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</si>
  <si>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</si>
  <si>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</si>
  <si>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{"co2bspanconc1": "2475", "tbzero": "0.254194", "co2aspan2": "-0.0307414", "h2oaspan1": "1.00685", "flowmeterzero": "1.00382", "h2obspan2b": "0.069531", "co2aspan2a": "0.312431", "oxygen": "21", "co2aspanconc1": "2475", "h2obspan2": "0", "flowbzero": "0.28968", "flowazero": "0.35803", "co2azero": "0.921054", "chamberpressurezero": "2.63676", "co2bspan2b": "0.308489", "h2obzero": "1.07175", "h2oaspanconc2": "0", "co2bzero": "0.906224", "co2bspan1": "0.99974", "co2bspan2": "-0.0307497", "co2bspan2a": "0.311555", "h2oaspanconc1": "12.3", "ssa_ref": "36120.6", "h2obspanconc2": "0", "h2oaspan2": "0", "tazero": "0.147623", "h2oazero": "1.08538", "co2aspanconc2": "314.9", "h2obspan1": "1.00156", "h2obspanconc1": "12.3", "co2bspanconc2": "314.9", "co2aspan2b": "0.309446", "h2oaspan2a": "0.0703577", "h2oaspan2b": "0.0708394", "h2obspan2a": "0.0694225", "ssb_ref": "31753.4", "co2aspan1": "1.00005"}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</si>
  <si>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</si>
  <si>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</si>
  <si>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</si>
  <si>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</si>
  <si>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</si>
  <si>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</si>
  <si>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</si>
  <si>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</si>
  <si>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</si>
  <si>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10:49:28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</si>
  <si>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</si>
  <si>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</si>
  <si>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</si>
  <si>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</si>
  <si>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</si>
  <si>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</si>
  <si>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</si>
  <si>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</si>
  <si>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</si>
  <si>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</si>
  <si>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</si>
  <si>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</si>
  <si>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</si>
  <si>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</si>
  <si>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</si>
  <si>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</si>
  <si>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</si>
  <si>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</si>
  <si>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</si>
  <si>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</si>
  <si>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</si>
  <si>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</si>
  <si>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</si>
  <si>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</si>
  <si>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</si>
  <si>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</si>
  <si>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</si>
  <si>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</si>
  <si>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</si>
  <si>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</si>
  <si>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</si>
  <si>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</si>
  <si>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</si>
  <si>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</si>
  <si>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</si>
  <si>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</si>
  <si>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</si>
  <si>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</si>
  <si>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</si>
  <si>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</si>
  <si>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</si>
  <si>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</si>
  <si>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</si>
  <si>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</si>
  <si>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</si>
  <si>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</si>
  <si>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</si>
  <si>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</si>
  <si>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</si>
  <si>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</si>
  <si>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</si>
  <si>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</si>
  <si>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</si>
  <si>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</si>
  <si>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</si>
  <si>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</si>
  <si>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</si>
  <si>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</si>
  <si>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</si>
  <si>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</si>
  <si>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</si>
  <si>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</si>
  <si>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</si>
  <si>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</si>
  <si>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</si>
  <si>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</si>
  <si>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</si>
  <si>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</si>
  <si>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</si>
  <si>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</si>
  <si>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</si>
  <si>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</si>
  <si>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</si>
  <si>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</si>
  <si>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</si>
  <si>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</si>
  <si>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</si>
  <si>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</si>
  <si>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</si>
  <si>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</si>
  <si>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</si>
  <si>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</si>
  <si>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</si>
  <si>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</si>
  <si>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</si>
  <si>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</si>
  <si>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</si>
  <si>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</si>
  <si>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</si>
  <si>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</si>
  <si>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</si>
  <si>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</si>
  <si>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</si>
  <si>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</si>
  <si>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</si>
  <si>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</si>
  <si>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</si>
  <si>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</si>
  <si>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</si>
  <si>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</si>
  <si>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</si>
  <si>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</si>
  <si>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</si>
  <si>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</si>
  <si>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</si>
  <si>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</si>
  <si>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</si>
  <si>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</si>
  <si>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</si>
  <si>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</si>
  <si>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</si>
  <si>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</si>
  <si>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</si>
  <si>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</si>
  <si>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</si>
  <si>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</si>
  <si>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</si>
  <si>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</si>
  <si>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</si>
  <si>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</si>
  <si>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</si>
  <si>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</si>
  <si>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</si>
  <si>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</si>
  <si>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</si>
  <si>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</si>
  <si>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</si>
  <si>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</si>
  <si>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</si>
  <si>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</si>
  <si>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</si>
  <si>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</si>
  <si>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</si>
  <si>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</si>
  <si>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</si>
  <si>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</si>
  <si>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</si>
  <si>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</si>
  <si>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</si>
  <si>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</si>
  <si>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</si>
  <si>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</si>
  <si>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</si>
  <si>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</si>
  <si>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</si>
  <si>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</si>
  <si>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</si>
  <si>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</si>
  <si>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</si>
  <si>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</si>
  <si>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</si>
  <si>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</si>
  <si>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</si>
  <si>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</si>
  <si>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</si>
  <si>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</si>
  <si>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</si>
  <si>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</si>
  <si>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</si>
  <si>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</si>
  <si>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</si>
  <si>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</si>
  <si>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</si>
  <si>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</si>
  <si>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</si>
  <si>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</si>
  <si>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</si>
  <si>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</si>
  <si>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</si>
  <si>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</si>
  <si>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</si>
  <si>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</si>
  <si>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</si>
  <si>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</si>
  <si>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</si>
  <si>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</si>
  <si>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</si>
  <si>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</si>
  <si>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</si>
  <si>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</si>
  <si>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</si>
  <si>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</si>
  <si>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</si>
  <si>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</si>
  <si>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</si>
  <si>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</si>
  <si>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</si>
  <si>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</si>
  <si>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</si>
  <si>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</si>
  <si>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</si>
  <si>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</si>
  <si>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</si>
  <si>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</si>
  <si>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</si>
  <si>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</si>
  <si>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</si>
  <si>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</si>
  <si>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</si>
  <si>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</si>
  <si>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</si>
  <si>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</si>
  <si>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</si>
  <si>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</si>
  <si>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</si>
  <si>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</si>
  <si>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</si>
  <si>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</si>
  <si>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</si>
  <si>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</si>
  <si>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</si>
  <si>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</si>
  <si>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</si>
  <si>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</si>
  <si>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</si>
  <si>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</si>
  <si>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</si>
  <si>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</si>
  <si>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</si>
  <si>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</si>
  <si>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</si>
  <si>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</si>
  <si>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</si>
  <si>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</si>
  <si>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</si>
  <si>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</si>
  <si>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</si>
  <si>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</si>
  <si>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</si>
  <si>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</si>
  <si>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</si>
  <si>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</si>
  <si>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</si>
  <si>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</si>
  <si>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</si>
  <si>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</si>
  <si>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</si>
  <si>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</si>
  <si>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</si>
  <si>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</si>
  <si>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</si>
  <si>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</si>
  <si>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</si>
  <si>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</si>
  <si>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</si>
  <si>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</si>
  <si>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</si>
  <si>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</si>
  <si>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</si>
  <si>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</si>
  <si>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</si>
  <si>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</si>
  <si>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</si>
  <si>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</si>
  <si>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</si>
  <si>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</si>
  <si>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</si>
  <si>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</si>
  <si>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</si>
  <si>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</si>
  <si>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</si>
  <si>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</si>
  <si>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</si>
  <si>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</si>
  <si>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</si>
  <si>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</si>
  <si>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</si>
  <si>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</si>
  <si>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</si>
  <si>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</si>
  <si>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</si>
  <si>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</si>
  <si>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</si>
  <si>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</si>
  <si>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</si>
  <si>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</si>
  <si>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</si>
  <si>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</si>
  <si>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</si>
  <si>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</si>
  <si>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</si>
  <si>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</si>
  <si>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</si>
  <si>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</si>
  <si>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</si>
  <si>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</si>
  <si>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</si>
  <si>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</si>
  <si>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</si>
  <si>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</si>
  <si>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</si>
  <si>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</si>
  <si>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</si>
  <si>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</si>
  <si>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</si>
  <si>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</si>
  <si>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</si>
  <si>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</si>
  <si>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</si>
  <si>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</si>
  <si>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</si>
  <si>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</si>
  <si>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</si>
  <si>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</si>
  <si>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</si>
  <si>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</si>
  <si>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</si>
  <si>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</si>
  <si>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</si>
  <si>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</si>
  <si>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</si>
  <si>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</si>
  <si>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</si>
  <si>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</si>
  <si>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</si>
  <si>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</si>
  <si>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</si>
  <si>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</si>
  <si>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</si>
  <si>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</si>
  <si>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</si>
  <si>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</si>
  <si>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</si>
  <si>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</si>
  <si>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</si>
  <si>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</si>
  <si>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</si>
  <si>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</si>
  <si>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</si>
  <si>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</si>
  <si>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</si>
  <si>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</si>
  <si>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</si>
  <si>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</si>
  <si>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</si>
  <si>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</si>
  <si>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</si>
  <si>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</si>
  <si>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</si>
  <si>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</si>
  <si>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</si>
  <si>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</si>
  <si>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</si>
  <si>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</si>
  <si>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</si>
  <si>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</si>
  <si>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</si>
  <si>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</si>
  <si>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RECT-288-20200818-14_48_46</t>
  </si>
  <si>
    <t>-</t>
  </si>
  <si>
    <t>1/2</t>
  </si>
  <si>
    <t>00000000</t>
  </si>
  <si>
    <t>iiiiiiii</t>
  </si>
  <si>
    <t>off</t>
  </si>
  <si>
    <t>20200908 11:16:35</t>
  </si>
  <si>
    <t>11:16:35</t>
  </si>
  <si>
    <t>MPF-291-20200908-11_16_54</t>
  </si>
  <si>
    <t>DARK-292-20200908-11_16_56</t>
  </si>
  <si>
    <t>11:16:04</t>
  </si>
  <si>
    <t>2/2</t>
  </si>
  <si>
    <t>20200908 11:18:35</t>
  </si>
  <si>
    <t>11:18:35</t>
  </si>
  <si>
    <t>MPF-293-20200908-11_18_54</t>
  </si>
  <si>
    <t>DARK-294-20200908-11_18_56</t>
  </si>
  <si>
    <t>11:17:51</t>
  </si>
  <si>
    <t>20200908 11:20:17</t>
  </si>
  <si>
    <t>11:20:17</t>
  </si>
  <si>
    <t>MPF-295-20200908-11_20_36</t>
  </si>
  <si>
    <t>DARK-296-20200908-11_20_38</t>
  </si>
  <si>
    <t>11:19:47</t>
  </si>
  <si>
    <t>20200908 11:21:47</t>
  </si>
  <si>
    <t>11:21:47</t>
  </si>
  <si>
    <t>MPF-297-20200908-11_22_06</t>
  </si>
  <si>
    <t>DARK-298-20200908-11_22_08</t>
  </si>
  <si>
    <t>11:21:17</t>
  </si>
  <si>
    <t>20200908 11:23:14</t>
  </si>
  <si>
    <t>11:23:14</t>
  </si>
  <si>
    <t>MPF-299-20200908-11_23_33</t>
  </si>
  <si>
    <t>DARK-300-20200908-11_23_35</t>
  </si>
  <si>
    <t>11:22:44</t>
  </si>
  <si>
    <t>20200908 11:25:14</t>
  </si>
  <si>
    <t>11:25:14</t>
  </si>
  <si>
    <t>MPF-301-20200908-11_25_33</t>
  </si>
  <si>
    <t>DARK-302-20200908-11_25_35</t>
  </si>
  <si>
    <t>11:24:28</t>
  </si>
  <si>
    <t>20200908 11:26:40</t>
  </si>
  <si>
    <t>11:26:40</t>
  </si>
  <si>
    <t>MPF-303-20200908-11_26_59</t>
  </si>
  <si>
    <t>DARK-304-20200908-11_27_01</t>
  </si>
  <si>
    <t>11:26:11</t>
  </si>
  <si>
    <t>20200908 11:28:09</t>
  </si>
  <si>
    <t>11:28:09</t>
  </si>
  <si>
    <t>MPF-305-20200908-11_28_28</t>
  </si>
  <si>
    <t>DARK-306-20200908-11_28_30</t>
  </si>
  <si>
    <t>11:27:38</t>
  </si>
  <si>
    <t>20200908 11:29:46</t>
  </si>
  <si>
    <t>11:29:46</t>
  </si>
  <si>
    <t>MPF-307-20200908-11_30_05</t>
  </si>
  <si>
    <t>DARK-308-20200908-11_30_07</t>
  </si>
  <si>
    <t>11:29:15</t>
  </si>
  <si>
    <t>20200908 11:31:20</t>
  </si>
  <si>
    <t>11:31:20</t>
  </si>
  <si>
    <t>MPF-309-20200908-11_31_39</t>
  </si>
  <si>
    <t>DARK-310-20200908-11_31_41</t>
  </si>
  <si>
    <t>11:30:48</t>
  </si>
  <si>
    <t>20200908 11:33:20</t>
  </si>
  <si>
    <t>11:33:20</t>
  </si>
  <si>
    <t>MPF-311-20200908-11_33_39</t>
  </si>
  <si>
    <t>11:32:22</t>
  </si>
  <si>
    <t>20200908 11:55:05</t>
  </si>
  <si>
    <t>11:55:05</t>
  </si>
  <si>
    <t>MPF-312-20200908-11_55_24</t>
  </si>
  <si>
    <t>11:55:29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</si>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</sst>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3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369</v>
      </c>
      <c r="GM18" t="s">
        <v>369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1599581795</v>
      </c>
      <c r="C19">
        <v>1438.9000000953699</v>
      </c>
      <c r="D19" t="s">
        <v>378</v>
      </c>
      <c r="E19" t="s">
        <v>379</v>
      </c>
      <c r="F19">
        <v>1599581795</v>
      </c>
      <c r="G19">
        <f t="shared" ref="G19:G30" si="0">CM19*AE19*(CI19-CJ19)/(100*$B$7*(1000-AE19*CI19))</f>
        <v>3.5570830355420449E-3</v>
      </c>
      <c r="H19">
        <f t="shared" ref="H19:H30" si="1">CM19*AE19*(CH19-CG19*(1000-AE19*CJ19)/(1000-AE19*CI19))/(100*$B$7)</f>
        <v>18.600352252416855</v>
      </c>
      <c r="I19">
        <f t="shared" ref="I19:I30" si="2">CG19 - IF(AE19&gt;1, H19*$B$7*100/(AG19*CU19), 0)</f>
        <v>376.10300000000001</v>
      </c>
      <c r="J19">
        <f t="shared" ref="J19:J30" si="3">((P19-G19/2)*I19-H19)/(P19+G19/2)</f>
        <v>271.52408166771272</v>
      </c>
      <c r="K19">
        <f t="shared" ref="K19:K30" si="4">J19*(CN19+CO19)/1000</f>
        <v>27.800298294616564</v>
      </c>
      <c r="L19">
        <f t="shared" ref="L19:L30" si="5">(CG19 - IF(AE19&gt;1, H19*$B$7*100/(AG19*CU19), 0))*(CN19+CO19)/1000</f>
        <v>38.507728394772009</v>
      </c>
      <c r="M19">
        <f t="shared" ref="M19:M30" si="6">2/((1/O19-1/N19)+SIGN(O19)*SQRT((1/O19-1/N19)*(1/O19-1/N19) + 4*$C$7/(($C$7+1)*($C$7+1))*(2*1/O19*1/N19-1/N19*1/N19)))</f>
        <v>0.31752660238490432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2.9660661464689126</v>
      </c>
      <c r="O19">
        <f t="shared" ref="O19:O30" si="8">G19*(1000-(1000*0.61365*EXP(17.502*S19/(240.97+S19))/(CN19+CO19)+CI19)/2)/(1000*0.61365*EXP(17.502*S19/(240.97+S19))/(CN19+CO19)-CI19)</f>
        <v>0.29977856344064452</v>
      </c>
      <c r="P19">
        <f t="shared" ref="P19:P30" si="9">1/(($C$7+1)/(M19/1.6)+1/(N19/1.37)) + $C$7/(($C$7+1)/(M19/1.6) + $C$7/(N19/1.37))</f>
        <v>0.18887347679802458</v>
      </c>
      <c r="Q19">
        <f t="shared" ref="Q19:Q30" si="10">(CC19*CE19)</f>
        <v>209.72723091349727</v>
      </c>
      <c r="R19">
        <f t="shared" ref="R19:R30" si="11">(CP19+(Q19+2*0.95*0.0000000567*(((CP19+$B$9)+273)^4-(CP19+273)^4)-44100*G19)/(1.84*29.3*N19+8*0.95*0.0000000567*(CP19+273)^3))</f>
        <v>24.041323411989111</v>
      </c>
      <c r="S19">
        <f t="shared" ref="S19:S30" si="12">($C$9*CQ19+$D$9*CR19+$E$9*R19)</f>
        <v>23.010200000000001</v>
      </c>
      <c r="T19">
        <f t="shared" ref="T19:T30" si="13">0.61365*EXP(17.502*S19/(240.97+S19))</f>
        <v>2.8214629899858403</v>
      </c>
      <c r="U19">
        <f t="shared" ref="U19:U30" si="14">(V19/W19*100)</f>
        <v>55.409043583814366</v>
      </c>
      <c r="V19">
        <f t="shared" ref="V19:V30" si="15">CI19*(CN19+CO19)/1000</f>
        <v>1.6330074847380001</v>
      </c>
      <c r="W19">
        <f t="shared" ref="W19:W30" si="16">0.61365*EXP(17.502*CP19/(240.97+CP19))</f>
        <v>2.9471858366727357</v>
      </c>
      <c r="X19">
        <f t="shared" ref="X19:X30" si="17">(T19-CI19*(CN19+CO19)/1000)</f>
        <v>1.1884555052478403</v>
      </c>
      <c r="Y19">
        <f t="shared" ref="Y19:Y30" si="18">(-G19*44100)</f>
        <v>-156.86736186740418</v>
      </c>
      <c r="Z19">
        <f t="shared" ref="Z19:Z30" si="19">2*29.3*N19*0.92*(CP19-S19)</f>
        <v>115.50050690727456</v>
      </c>
      <c r="AA19">
        <f t="shared" ref="AA19:AA30" si="20">2*0.95*0.0000000567*(((CP19+$B$9)+273)^4-(S19+273)^4)</f>
        <v>8.1025844490042189</v>
      </c>
      <c r="AB19">
        <f t="shared" ref="AB19:AB30" si="21">Q19+AA19+Y19+Z19</f>
        <v>176.46296040237183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54582.205252535357</v>
      </c>
      <c r="AH19" t="s">
        <v>372</v>
      </c>
      <c r="AI19">
        <v>15850.8</v>
      </c>
      <c r="AJ19">
        <v>301.286</v>
      </c>
      <c r="AK19">
        <v>1112.47</v>
      </c>
      <c r="AL19">
        <f t="shared" ref="AL19:AL30" si="25">AK19-AJ19</f>
        <v>811.18399999999997</v>
      </c>
      <c r="AM19">
        <f t="shared" ref="AM19:AM30" si="26">AL19/AK19</f>
        <v>0.72917382041762924</v>
      </c>
      <c r="AN19">
        <v>-0.51996710630042997</v>
      </c>
      <c r="AO19" t="s">
        <v>380</v>
      </c>
      <c r="AP19">
        <v>10509.8</v>
      </c>
      <c r="AQ19">
        <v>749.63836000000003</v>
      </c>
      <c r="AR19">
        <v>1062.53</v>
      </c>
      <c r="AS19">
        <f t="shared" ref="AS19:AS30" si="27">1-AQ19/AR19</f>
        <v>0.29447793474066608</v>
      </c>
      <c r="AT19">
        <v>0.5</v>
      </c>
      <c r="AU19">
        <f t="shared" ref="AU19:AU30" si="28">CC19</f>
        <v>1093.1628008990012</v>
      </c>
      <c r="AV19">
        <f t="shared" ref="AV19:AV30" si="29">H19</f>
        <v>18.600352252416855</v>
      </c>
      <c r="AW19">
        <f t="shared" ref="AW19:AW30" si="30">AS19*AT19*AU19</f>
        <v>160.95616197202992</v>
      </c>
      <c r="AX19">
        <f t="shared" ref="AX19:AX30" si="31">BC19/AR19</f>
        <v>0.4787253065795789</v>
      </c>
      <c r="AY19">
        <f t="shared" ref="AY19:AY30" si="32">(AV19-AN19)/AU19</f>
        <v>1.7490825102165031E-2</v>
      </c>
      <c r="AZ19">
        <f t="shared" ref="AZ19:AZ30" si="33">(AK19-AR19)/AR19</f>
        <v>4.7001025853387723E-2</v>
      </c>
      <c r="BA19" t="s">
        <v>381</v>
      </c>
      <c r="BB19">
        <v>553.87</v>
      </c>
      <c r="BC19">
        <f t="shared" ref="BC19:BC30" si="34">AR19-BB19</f>
        <v>508.65999999999997</v>
      </c>
      <c r="BD19">
        <f t="shared" ref="BD19:BD30" si="35">(AR19-AQ19)/(AR19-BB19)</f>
        <v>0.61512924153658621</v>
      </c>
      <c r="BE19">
        <f t="shared" ref="BE19:BE30" si="36">(AK19-AR19)/(AK19-BB19)</f>
        <v>8.9402076620121826E-2</v>
      </c>
      <c r="BF19">
        <f t="shared" ref="BF19:BF30" si="37">(AR19-AQ19)/(AR19-AJ19)</f>
        <v>0.41102674044064713</v>
      </c>
      <c r="BG19">
        <f t="shared" ref="BG19:BG30" si="38">(AK19-AR19)/(AK19-AJ19)</f>
        <v>6.1564330657409488E-2</v>
      </c>
      <c r="BH19">
        <f t="shared" ref="BH19:BH30" si="39">(BD19*BB19/AQ19)</f>
        <v>0.45448799206309159</v>
      </c>
      <c r="BI19">
        <f t="shared" ref="BI19:BI30" si="40">(1-BH19)</f>
        <v>0.54551200793690846</v>
      </c>
      <c r="BJ19">
        <v>291</v>
      </c>
      <c r="BK19">
        <v>300</v>
      </c>
      <c r="BL19">
        <v>300</v>
      </c>
      <c r="BM19">
        <v>300</v>
      </c>
      <c r="BN19">
        <v>10509.8</v>
      </c>
      <c r="BO19">
        <v>1002.6</v>
      </c>
      <c r="BP19">
        <v>-7.6277100000000002E-3</v>
      </c>
      <c r="BQ19">
        <v>4.8099999999999996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1299.95</v>
      </c>
      <c r="CC19">
        <f t="shared" ref="CC19:CC30" si="42">CB19*CD19</f>
        <v>1093.1628008990012</v>
      </c>
      <c r="CD19">
        <f t="shared" ref="CD19:CD30" si="43">($B$13*$D$11+$C$13*$D$11+$F$13*((DU19+DM19)/MAX(DU19+DM19+DV19, 0.1)*$I$11+DV19/MAX(DU19+DM19+DV19, 0.1)*$J$11))/($B$13+$C$13+$F$13)</f>
        <v>0.84092680556867672</v>
      </c>
      <c r="CE19">
        <f t="shared" ref="CE19:CE30" si="44">($B$13*$K$11+$C$13*$K$11+$F$13*((DU19+DM19)/MAX(DU19+DM19+DV19, 0.1)*$P$11+DV19/MAX(DU19+DM19+DV19, 0.1)*$Q$11))/($B$13+$C$13+$F$13)</f>
        <v>0.19185361113735358</v>
      </c>
      <c r="CF19">
        <v>1599581795</v>
      </c>
      <c r="CG19">
        <v>376.10300000000001</v>
      </c>
      <c r="CH19">
        <v>400.02699999999999</v>
      </c>
      <c r="CI19">
        <v>15.9495</v>
      </c>
      <c r="CJ19">
        <v>11.7494</v>
      </c>
      <c r="CK19">
        <v>344.33300000000003</v>
      </c>
      <c r="CL19">
        <v>14.8759</v>
      </c>
      <c r="CM19">
        <v>500.03800000000001</v>
      </c>
      <c r="CN19">
        <v>102.18600000000001</v>
      </c>
      <c r="CO19">
        <v>0.200124</v>
      </c>
      <c r="CP19">
        <v>23.732500000000002</v>
      </c>
      <c r="CQ19">
        <v>23.010200000000001</v>
      </c>
      <c r="CR19">
        <v>999.9</v>
      </c>
      <c r="CS19">
        <v>0</v>
      </c>
      <c r="CT19">
        <v>0</v>
      </c>
      <c r="CU19">
        <v>9991.25</v>
      </c>
      <c r="CV19">
        <v>0</v>
      </c>
      <c r="CW19">
        <v>1.5289399999999999E-3</v>
      </c>
      <c r="CX19">
        <v>-23.9236</v>
      </c>
      <c r="CY19">
        <v>382.19900000000001</v>
      </c>
      <c r="CZ19">
        <v>404.78300000000002</v>
      </c>
      <c r="DA19">
        <v>4.2000799999999998</v>
      </c>
      <c r="DB19">
        <v>400.02699999999999</v>
      </c>
      <c r="DC19">
        <v>11.7494</v>
      </c>
      <c r="DD19">
        <v>1.62982</v>
      </c>
      <c r="DE19">
        <v>1.2006300000000001</v>
      </c>
      <c r="DF19">
        <v>14.2437</v>
      </c>
      <c r="DG19">
        <v>9.6093600000000006</v>
      </c>
      <c r="DH19">
        <v>1299.95</v>
      </c>
      <c r="DI19">
        <v>0.96898499999999999</v>
      </c>
      <c r="DJ19">
        <v>3.10151E-2</v>
      </c>
      <c r="DK19">
        <v>0</v>
      </c>
      <c r="DL19">
        <v>750.00800000000004</v>
      </c>
      <c r="DM19">
        <v>4.9990300000000003</v>
      </c>
      <c r="DN19">
        <v>9559.2999999999993</v>
      </c>
      <c r="DO19">
        <v>10312.9</v>
      </c>
      <c r="DP19">
        <v>39.061999999999998</v>
      </c>
      <c r="DQ19">
        <v>41.625</v>
      </c>
      <c r="DR19">
        <v>40.5</v>
      </c>
      <c r="DS19">
        <v>40.311999999999998</v>
      </c>
      <c r="DT19">
        <v>41</v>
      </c>
      <c r="DU19">
        <v>1254.79</v>
      </c>
      <c r="DV19">
        <v>40.159999999999997</v>
      </c>
      <c r="DW19">
        <v>0</v>
      </c>
      <c r="DX19">
        <v>1438.5</v>
      </c>
      <c r="DY19">
        <v>0</v>
      </c>
      <c r="DZ19">
        <v>749.63836000000003</v>
      </c>
      <c r="EA19">
        <v>1.59153845917518</v>
      </c>
      <c r="EB19">
        <v>6.7030769031045399</v>
      </c>
      <c r="EC19">
        <v>9559.2903999999999</v>
      </c>
      <c r="ED19">
        <v>15</v>
      </c>
      <c r="EE19">
        <v>1599581764.5</v>
      </c>
      <c r="EF19" t="s">
        <v>382</v>
      </c>
      <c r="EG19">
        <v>1599581748.5</v>
      </c>
      <c r="EH19">
        <v>1599581764.5</v>
      </c>
      <c r="EI19">
        <v>5</v>
      </c>
      <c r="EJ19">
        <v>3.2000000000000001E-2</v>
      </c>
      <c r="EK19">
        <v>1E-3</v>
      </c>
      <c r="EL19">
        <v>31.771000000000001</v>
      </c>
      <c r="EM19">
        <v>1.0740000000000001</v>
      </c>
      <c r="EN19">
        <v>400</v>
      </c>
      <c r="EO19">
        <v>12</v>
      </c>
      <c r="EP19">
        <v>0.06</v>
      </c>
      <c r="EQ19">
        <v>0.02</v>
      </c>
      <c r="ER19">
        <v>-23.833132500000001</v>
      </c>
      <c r="ES19">
        <v>-9.0843151969935906E-2</v>
      </c>
      <c r="ET19">
        <v>9.3695966795535005E-2</v>
      </c>
      <c r="EU19">
        <v>1</v>
      </c>
      <c r="EV19">
        <v>4.1681867500000003</v>
      </c>
      <c r="EW19">
        <v>0.168138574108808</v>
      </c>
      <c r="EX19">
        <v>1.6737501812920001E-2</v>
      </c>
      <c r="EY19">
        <v>1</v>
      </c>
      <c r="EZ19">
        <v>2</v>
      </c>
      <c r="FA19">
        <v>2</v>
      </c>
      <c r="FB19" t="s">
        <v>383</v>
      </c>
      <c r="FC19">
        <v>2.93851</v>
      </c>
      <c r="FD19">
        <v>2.88524</v>
      </c>
      <c r="FE19">
        <v>9.0049299999999999E-2</v>
      </c>
      <c r="FF19">
        <v>0.10106</v>
      </c>
      <c r="FG19">
        <v>8.5619799999999996E-2</v>
      </c>
      <c r="FH19">
        <v>7.0858599999999994E-2</v>
      </c>
      <c r="FI19">
        <v>29518.400000000001</v>
      </c>
      <c r="FJ19">
        <v>29567.200000000001</v>
      </c>
      <c r="FK19">
        <v>30028.6</v>
      </c>
      <c r="FL19">
        <v>29981.7</v>
      </c>
      <c r="FM19">
        <v>36598.400000000001</v>
      </c>
      <c r="FN19">
        <v>35573.1</v>
      </c>
      <c r="FO19">
        <v>43496.7</v>
      </c>
      <c r="FP19">
        <v>41082.300000000003</v>
      </c>
      <c r="FQ19">
        <v>2.1397499999999998</v>
      </c>
      <c r="FR19">
        <v>2.1255999999999999</v>
      </c>
      <c r="FS19">
        <v>5.1587800000000003E-2</v>
      </c>
      <c r="FT19">
        <v>0</v>
      </c>
      <c r="FU19">
        <v>22.160399999999999</v>
      </c>
      <c r="FV19">
        <v>999.9</v>
      </c>
      <c r="FW19">
        <v>52.539000000000001</v>
      </c>
      <c r="FX19">
        <v>23.100999999999999</v>
      </c>
      <c r="FY19">
        <v>14.587199999999999</v>
      </c>
      <c r="FZ19">
        <v>64.031800000000004</v>
      </c>
      <c r="GA19">
        <v>37.708300000000001</v>
      </c>
      <c r="GB19">
        <v>1</v>
      </c>
      <c r="GC19">
        <v>-0.187612</v>
      </c>
      <c r="GD19">
        <v>1.0718300000000001</v>
      </c>
      <c r="GE19">
        <v>20.279900000000001</v>
      </c>
      <c r="GF19">
        <v>5.2521800000000001</v>
      </c>
      <c r="GG19">
        <v>12.0344</v>
      </c>
      <c r="GH19">
        <v>5.0258000000000003</v>
      </c>
      <c r="GI19">
        <v>3.3010000000000002</v>
      </c>
      <c r="GJ19">
        <v>9999</v>
      </c>
      <c r="GK19">
        <v>999.9</v>
      </c>
      <c r="GL19">
        <v>9999</v>
      </c>
      <c r="GM19">
        <v>9999</v>
      </c>
      <c r="GN19">
        <v>1.87741</v>
      </c>
      <c r="GO19">
        <v>1.8790500000000001</v>
      </c>
      <c r="GP19">
        <v>1.87791</v>
      </c>
      <c r="GQ19">
        <v>1.87836</v>
      </c>
      <c r="GR19">
        <v>1.87988</v>
      </c>
      <c r="GS19">
        <v>1.87439</v>
      </c>
      <c r="GT19">
        <v>1.8815500000000001</v>
      </c>
      <c r="GU19">
        <v>1.8763099999999999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31.77</v>
      </c>
      <c r="HJ19">
        <v>1.0736000000000001</v>
      </c>
      <c r="HK19">
        <v>31.77065</v>
      </c>
      <c r="HL19">
        <v>0</v>
      </c>
      <c r="HM19">
        <v>0</v>
      </c>
      <c r="HN19">
        <v>0</v>
      </c>
      <c r="HO19">
        <v>1.0736300000000001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0.8</v>
      </c>
      <c r="HX19">
        <v>0.5</v>
      </c>
      <c r="HY19">
        <v>2</v>
      </c>
      <c r="HZ19">
        <v>506.98700000000002</v>
      </c>
      <c r="IA19">
        <v>555.452</v>
      </c>
      <c r="IB19">
        <v>21.505500000000001</v>
      </c>
      <c r="IC19">
        <v>24.906300000000002</v>
      </c>
      <c r="ID19">
        <v>30.000299999999999</v>
      </c>
      <c r="IE19">
        <v>24.8657</v>
      </c>
      <c r="IF19">
        <v>24.836500000000001</v>
      </c>
      <c r="IG19">
        <v>18.345800000000001</v>
      </c>
      <c r="IH19">
        <v>83.029499999999999</v>
      </c>
      <c r="II19">
        <v>6.7423999999999999</v>
      </c>
      <c r="IJ19">
        <v>21.511199999999999</v>
      </c>
      <c r="IK19">
        <v>400</v>
      </c>
      <c r="IL19">
        <v>11.6089</v>
      </c>
      <c r="IM19">
        <v>101.77800000000001</v>
      </c>
      <c r="IN19">
        <v>111.9</v>
      </c>
    </row>
    <row r="20" spans="1:248" x14ac:dyDescent="0.35">
      <c r="A20">
        <v>3</v>
      </c>
      <c r="B20">
        <v>1599581915.5</v>
      </c>
      <c r="C20">
        <v>1559.4000000953699</v>
      </c>
      <c r="D20" t="s">
        <v>384</v>
      </c>
      <c r="E20" t="s">
        <v>385</v>
      </c>
      <c r="F20">
        <v>1599581915.5</v>
      </c>
      <c r="G20">
        <f t="shared" si="0"/>
        <v>3.5449443668850102E-3</v>
      </c>
      <c r="H20">
        <f t="shared" si="1"/>
        <v>18.267394026811242</v>
      </c>
      <c r="I20">
        <f t="shared" si="2"/>
        <v>376.48700000000002</v>
      </c>
      <c r="J20">
        <f t="shared" si="3"/>
        <v>273.47209907283974</v>
      </c>
      <c r="K20">
        <f t="shared" si="4"/>
        <v>27.998955450596846</v>
      </c>
      <c r="L20">
        <f t="shared" si="5"/>
        <v>38.545953230575002</v>
      </c>
      <c r="M20">
        <f t="shared" si="6"/>
        <v>0.31687460951719049</v>
      </c>
      <c r="N20">
        <f t="shared" si="7"/>
        <v>2.9682308801852781</v>
      </c>
      <c r="O20">
        <f t="shared" si="8"/>
        <v>0.2992093239980762</v>
      </c>
      <c r="P20">
        <f t="shared" si="9"/>
        <v>0.18851086857836502</v>
      </c>
      <c r="Q20">
        <f t="shared" si="10"/>
        <v>177.78517859768266</v>
      </c>
      <c r="R20">
        <f t="shared" si="11"/>
        <v>23.851950797723692</v>
      </c>
      <c r="S20">
        <f t="shared" si="12"/>
        <v>23.000599999999999</v>
      </c>
      <c r="T20">
        <f t="shared" si="13"/>
        <v>2.8198241250137865</v>
      </c>
      <c r="U20">
        <f t="shared" si="14"/>
        <v>55.434814660546273</v>
      </c>
      <c r="V20">
        <f t="shared" si="15"/>
        <v>1.6331967285550002</v>
      </c>
      <c r="W20">
        <f t="shared" si="16"/>
        <v>2.9461571010128567</v>
      </c>
      <c r="X20">
        <f t="shared" si="17"/>
        <v>1.1866273964587863</v>
      </c>
      <c r="Y20">
        <f t="shared" si="18"/>
        <v>-156.33204657962895</v>
      </c>
      <c r="Z20">
        <f t="shared" si="19"/>
        <v>116.19289141863202</v>
      </c>
      <c r="AA20">
        <f t="shared" si="20"/>
        <v>8.1445772025161229</v>
      </c>
      <c r="AB20">
        <f t="shared" si="21"/>
        <v>145.79060063920184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54647.429838519383</v>
      </c>
      <c r="AH20" t="s">
        <v>372</v>
      </c>
      <c r="AI20">
        <v>15850.8</v>
      </c>
      <c r="AJ20">
        <v>301.286</v>
      </c>
      <c r="AK20">
        <v>1112.47</v>
      </c>
      <c r="AL20">
        <f t="shared" si="25"/>
        <v>811.18399999999997</v>
      </c>
      <c r="AM20">
        <f t="shared" si="26"/>
        <v>0.72917382041762924</v>
      </c>
      <c r="AN20">
        <v>-0.51996710630042997</v>
      </c>
      <c r="AO20" t="s">
        <v>386</v>
      </c>
      <c r="AP20">
        <v>10511.6</v>
      </c>
      <c r="AQ20">
        <v>775.22267999999997</v>
      </c>
      <c r="AR20">
        <v>1179.0999999999999</v>
      </c>
      <c r="AS20">
        <f t="shared" si="27"/>
        <v>0.34253016707658379</v>
      </c>
      <c r="AT20">
        <v>0.5</v>
      </c>
      <c r="AU20">
        <f t="shared" si="28"/>
        <v>925.24140104277262</v>
      </c>
      <c r="AV20">
        <f t="shared" si="29"/>
        <v>18.267394026811242</v>
      </c>
      <c r="AW20">
        <f t="shared" si="30"/>
        <v>158.46154584267668</v>
      </c>
      <c r="AX20">
        <f t="shared" si="31"/>
        <v>0.51485879060300233</v>
      </c>
      <c r="AY20">
        <f t="shared" si="32"/>
        <v>2.0305361510993561E-2</v>
      </c>
      <c r="AZ20">
        <f t="shared" si="33"/>
        <v>-5.650920193367813E-2</v>
      </c>
      <c r="BA20" t="s">
        <v>387</v>
      </c>
      <c r="BB20">
        <v>572.03</v>
      </c>
      <c r="BC20">
        <f t="shared" si="34"/>
        <v>607.06999999999994</v>
      </c>
      <c r="BD20">
        <f t="shared" si="35"/>
        <v>0.66528953827400461</v>
      </c>
      <c r="BE20">
        <f t="shared" si="36"/>
        <v>-0.12328843164828635</v>
      </c>
      <c r="BF20">
        <f t="shared" si="37"/>
        <v>0.46009441635699594</v>
      </c>
      <c r="BG20">
        <f t="shared" si="38"/>
        <v>-8.2139194066943977E-2</v>
      </c>
      <c r="BH20">
        <f t="shared" si="39"/>
        <v>0.49091130122622167</v>
      </c>
      <c r="BI20">
        <f t="shared" si="40"/>
        <v>0.50908869877377838</v>
      </c>
      <c r="BJ20">
        <v>293</v>
      </c>
      <c r="BK20">
        <v>300</v>
      </c>
      <c r="BL20">
        <v>300</v>
      </c>
      <c r="BM20">
        <v>300</v>
      </c>
      <c r="BN20">
        <v>10511.6</v>
      </c>
      <c r="BO20">
        <v>1103.8699999999999</v>
      </c>
      <c r="BP20">
        <v>-7.8030399999999998E-3</v>
      </c>
      <c r="BQ20">
        <v>7.78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1100.07</v>
      </c>
      <c r="CC20">
        <f t="shared" si="42"/>
        <v>925.24140104277262</v>
      </c>
      <c r="CD20">
        <f t="shared" si="43"/>
        <v>0.84107502344648311</v>
      </c>
      <c r="CE20">
        <f t="shared" si="44"/>
        <v>0.19215004689296636</v>
      </c>
      <c r="CF20">
        <v>1599581915.5</v>
      </c>
      <c r="CG20">
        <v>376.48700000000002</v>
      </c>
      <c r="CH20">
        <v>400.00900000000001</v>
      </c>
      <c r="CI20">
        <v>15.9518</v>
      </c>
      <c r="CJ20">
        <v>11.7658</v>
      </c>
      <c r="CK20">
        <v>344.685</v>
      </c>
      <c r="CL20">
        <v>14.8764</v>
      </c>
      <c r="CM20">
        <v>500.00900000000001</v>
      </c>
      <c r="CN20">
        <v>102.18300000000001</v>
      </c>
      <c r="CO20">
        <v>0.20022499999999999</v>
      </c>
      <c r="CP20">
        <v>23.726700000000001</v>
      </c>
      <c r="CQ20">
        <v>23.000599999999999</v>
      </c>
      <c r="CR20">
        <v>999.9</v>
      </c>
      <c r="CS20">
        <v>0</v>
      </c>
      <c r="CT20">
        <v>0</v>
      </c>
      <c r="CU20">
        <v>10003.799999999999</v>
      </c>
      <c r="CV20">
        <v>0</v>
      </c>
      <c r="CW20">
        <v>1.5289399999999999E-3</v>
      </c>
      <c r="CX20">
        <v>-23.522099999999998</v>
      </c>
      <c r="CY20">
        <v>382.59</v>
      </c>
      <c r="CZ20">
        <v>404.77100000000002</v>
      </c>
      <c r="DA20">
        <v>4.1859999999999999</v>
      </c>
      <c r="DB20">
        <v>400.00900000000001</v>
      </c>
      <c r="DC20">
        <v>11.7658</v>
      </c>
      <c r="DD20">
        <v>1.63</v>
      </c>
      <c r="DE20">
        <v>1.2022699999999999</v>
      </c>
      <c r="DF20">
        <v>14.2454</v>
      </c>
      <c r="DG20">
        <v>9.6296300000000006</v>
      </c>
      <c r="DH20">
        <v>1100.07</v>
      </c>
      <c r="DI20">
        <v>0.964005</v>
      </c>
      <c r="DJ20">
        <v>3.5994600000000002E-2</v>
      </c>
      <c r="DK20">
        <v>0</v>
      </c>
      <c r="DL20">
        <v>775.88400000000001</v>
      </c>
      <c r="DM20">
        <v>4.9990300000000003</v>
      </c>
      <c r="DN20">
        <v>8362.4599999999991</v>
      </c>
      <c r="DO20">
        <v>8706.99</v>
      </c>
      <c r="DP20">
        <v>38.875</v>
      </c>
      <c r="DQ20">
        <v>41.625</v>
      </c>
      <c r="DR20">
        <v>40.436999999999998</v>
      </c>
      <c r="DS20">
        <v>40.375</v>
      </c>
      <c r="DT20">
        <v>40.936999999999998</v>
      </c>
      <c r="DU20">
        <v>1055.6500000000001</v>
      </c>
      <c r="DV20">
        <v>39.42</v>
      </c>
      <c r="DW20">
        <v>0</v>
      </c>
      <c r="DX20">
        <v>120.10000014305101</v>
      </c>
      <c r="DY20">
        <v>0</v>
      </c>
      <c r="DZ20">
        <v>775.22267999999997</v>
      </c>
      <c r="EA20">
        <v>6.6177692132038999</v>
      </c>
      <c r="EB20">
        <v>63.8307691558188</v>
      </c>
      <c r="EC20">
        <v>8353.9480000000003</v>
      </c>
      <c r="ED20">
        <v>15</v>
      </c>
      <c r="EE20">
        <v>1599581871</v>
      </c>
      <c r="EF20" t="s">
        <v>388</v>
      </c>
      <c r="EG20">
        <v>1599581858.5</v>
      </c>
      <c r="EH20">
        <v>1599581871</v>
      </c>
      <c r="EI20">
        <v>6</v>
      </c>
      <c r="EJ20">
        <v>3.1E-2</v>
      </c>
      <c r="EK20">
        <v>2E-3</v>
      </c>
      <c r="EL20">
        <v>31.802</v>
      </c>
      <c r="EM20">
        <v>1.075</v>
      </c>
      <c r="EN20">
        <v>400</v>
      </c>
      <c r="EO20">
        <v>12</v>
      </c>
      <c r="EP20">
        <v>0.05</v>
      </c>
      <c r="EQ20">
        <v>0.02</v>
      </c>
      <c r="ER20">
        <v>-23.502512500000002</v>
      </c>
      <c r="ES20">
        <v>-0.11694596622890201</v>
      </c>
      <c r="ET20">
        <v>3.1467572098114099E-2</v>
      </c>
      <c r="EU20">
        <v>0</v>
      </c>
      <c r="EV20">
        <v>4.1639512500000002</v>
      </c>
      <c r="EW20">
        <v>0.12399838649154001</v>
      </c>
      <c r="EX20">
        <v>1.2024996504677201E-2</v>
      </c>
      <c r="EY20">
        <v>1</v>
      </c>
      <c r="EZ20">
        <v>1</v>
      </c>
      <c r="FA20">
        <v>2</v>
      </c>
      <c r="FB20" t="s">
        <v>374</v>
      </c>
      <c r="FC20">
        <v>2.9383599999999999</v>
      </c>
      <c r="FD20">
        <v>2.8854600000000001</v>
      </c>
      <c r="FE20">
        <v>9.01029E-2</v>
      </c>
      <c r="FF20">
        <v>0.101035</v>
      </c>
      <c r="FG20">
        <v>8.5604799999999995E-2</v>
      </c>
      <c r="FH20">
        <v>7.0917900000000006E-2</v>
      </c>
      <c r="FI20">
        <v>29511.9</v>
      </c>
      <c r="FJ20">
        <v>29564.3</v>
      </c>
      <c r="FK20">
        <v>30024.2</v>
      </c>
      <c r="FL20">
        <v>29978.400000000001</v>
      </c>
      <c r="FM20">
        <v>36593.199999999997</v>
      </c>
      <c r="FN20">
        <v>35567.5</v>
      </c>
      <c r="FO20">
        <v>43489.7</v>
      </c>
      <c r="FP20">
        <v>41078.5</v>
      </c>
      <c r="FQ20">
        <v>2.1393499999999999</v>
      </c>
      <c r="FR20">
        <v>2.1234500000000001</v>
      </c>
      <c r="FS20">
        <v>4.8622499999999999E-2</v>
      </c>
      <c r="FT20">
        <v>0</v>
      </c>
      <c r="FU20">
        <v>22.1997</v>
      </c>
      <c r="FV20">
        <v>999.9</v>
      </c>
      <c r="FW20">
        <v>52.399000000000001</v>
      </c>
      <c r="FX20">
        <v>23.262</v>
      </c>
      <c r="FY20">
        <v>14.691599999999999</v>
      </c>
      <c r="FZ20">
        <v>63.4619</v>
      </c>
      <c r="GA20">
        <v>38.024799999999999</v>
      </c>
      <c r="GB20">
        <v>1</v>
      </c>
      <c r="GC20">
        <v>-0.18304100000000001</v>
      </c>
      <c r="GD20">
        <v>1.0137499999999999</v>
      </c>
      <c r="GE20">
        <v>20.281600000000001</v>
      </c>
      <c r="GF20">
        <v>5.2473900000000002</v>
      </c>
      <c r="GG20">
        <v>12.0341</v>
      </c>
      <c r="GH20">
        <v>5.0257500000000004</v>
      </c>
      <c r="GI20">
        <v>3.3010000000000002</v>
      </c>
      <c r="GJ20">
        <v>9999</v>
      </c>
      <c r="GK20">
        <v>999.9</v>
      </c>
      <c r="GL20">
        <v>9999</v>
      </c>
      <c r="GM20">
        <v>9999</v>
      </c>
      <c r="GN20">
        <v>1.8774299999999999</v>
      </c>
      <c r="GO20">
        <v>1.87906</v>
      </c>
      <c r="GP20">
        <v>1.8778999999999999</v>
      </c>
      <c r="GQ20">
        <v>1.87836</v>
      </c>
      <c r="GR20">
        <v>1.87988</v>
      </c>
      <c r="GS20">
        <v>1.8744000000000001</v>
      </c>
      <c r="GT20">
        <v>1.8815599999999999</v>
      </c>
      <c r="GU20">
        <v>1.8763300000000001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31.802</v>
      </c>
      <c r="HJ20">
        <v>1.0753999999999999</v>
      </c>
      <c r="HK20">
        <v>31.801699999999901</v>
      </c>
      <c r="HL20">
        <v>0</v>
      </c>
      <c r="HM20">
        <v>0</v>
      </c>
      <c r="HN20">
        <v>0</v>
      </c>
      <c r="HO20">
        <v>1.07540952380952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0.9</v>
      </c>
      <c r="HX20">
        <v>0.7</v>
      </c>
      <c r="HY20">
        <v>2</v>
      </c>
      <c r="HZ20">
        <v>507.38799999999998</v>
      </c>
      <c r="IA20">
        <v>554.67399999999998</v>
      </c>
      <c r="IB20">
        <v>21.642499999999998</v>
      </c>
      <c r="IC20">
        <v>24.973099999999999</v>
      </c>
      <c r="ID20">
        <v>30.000299999999999</v>
      </c>
      <c r="IE20">
        <v>24.935600000000001</v>
      </c>
      <c r="IF20">
        <v>24.907599999999999</v>
      </c>
      <c r="IG20">
        <v>18.346800000000002</v>
      </c>
      <c r="IH20">
        <v>85.0749</v>
      </c>
      <c r="II20">
        <v>6.8605700000000001</v>
      </c>
      <c r="IJ20">
        <v>21.6374</v>
      </c>
      <c r="IK20">
        <v>400</v>
      </c>
      <c r="IL20">
        <v>11.5985</v>
      </c>
      <c r="IM20">
        <v>101.762</v>
      </c>
      <c r="IN20">
        <v>111.889</v>
      </c>
    </row>
    <row r="21" spans="1:248" x14ac:dyDescent="0.35">
      <c r="A21">
        <v>4</v>
      </c>
      <c r="B21">
        <v>1599582017</v>
      </c>
      <c r="C21">
        <v>1660.9000000953699</v>
      </c>
      <c r="D21" t="s">
        <v>389</v>
      </c>
      <c r="E21" t="s">
        <v>390</v>
      </c>
      <c r="F21">
        <v>1599582017</v>
      </c>
      <c r="G21">
        <f t="shared" si="0"/>
        <v>3.5178736355314373E-3</v>
      </c>
      <c r="H21">
        <f t="shared" si="1"/>
        <v>17.726364540256913</v>
      </c>
      <c r="I21">
        <f t="shared" si="2"/>
        <v>377.13600000000002</v>
      </c>
      <c r="J21">
        <f t="shared" si="3"/>
        <v>276.01608481608213</v>
      </c>
      <c r="K21">
        <f t="shared" si="4"/>
        <v>28.259338802792016</v>
      </c>
      <c r="L21">
        <f t="shared" si="5"/>
        <v>38.612293214112</v>
      </c>
      <c r="M21">
        <f t="shared" si="6"/>
        <v>0.31362825609120865</v>
      </c>
      <c r="N21">
        <f t="shared" si="7"/>
        <v>2.96501931426375</v>
      </c>
      <c r="O21">
        <f t="shared" si="8"/>
        <v>0.29629481469220642</v>
      </c>
      <c r="P21">
        <f t="shared" si="9"/>
        <v>0.18666172489869992</v>
      </c>
      <c r="Q21">
        <f t="shared" si="10"/>
        <v>145.84481904348738</v>
      </c>
      <c r="R21">
        <f t="shared" si="11"/>
        <v>23.681987315006886</v>
      </c>
      <c r="S21">
        <f t="shared" si="12"/>
        <v>23.003799999999998</v>
      </c>
      <c r="T21">
        <f t="shared" si="13"/>
        <v>2.820370320782176</v>
      </c>
      <c r="U21">
        <f t="shared" si="14"/>
        <v>55.335606846349293</v>
      </c>
      <c r="V21">
        <f t="shared" si="15"/>
        <v>1.6312162234149998</v>
      </c>
      <c r="W21">
        <f t="shared" si="16"/>
        <v>2.947860006206144</v>
      </c>
      <c r="X21">
        <f t="shared" si="17"/>
        <v>1.1891540973671761</v>
      </c>
      <c r="Y21">
        <f t="shared" si="18"/>
        <v>-155.13822732693637</v>
      </c>
      <c r="Z21">
        <f t="shared" si="19"/>
        <v>117.09021383070547</v>
      </c>
      <c r="AA21">
        <f t="shared" si="20"/>
        <v>8.2168977688582494</v>
      </c>
      <c r="AB21">
        <f t="shared" si="21"/>
        <v>116.01370331611471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54550.396609152325</v>
      </c>
      <c r="AH21" t="s">
        <v>372</v>
      </c>
      <c r="AI21">
        <v>15850.8</v>
      </c>
      <c r="AJ21">
        <v>301.286</v>
      </c>
      <c r="AK21">
        <v>1112.47</v>
      </c>
      <c r="AL21">
        <f t="shared" si="25"/>
        <v>811.18399999999997</v>
      </c>
      <c r="AM21">
        <f t="shared" si="26"/>
        <v>0.72917382041762924</v>
      </c>
      <c r="AN21">
        <v>-0.51996710630042997</v>
      </c>
      <c r="AO21" t="s">
        <v>391</v>
      </c>
      <c r="AP21">
        <v>10515</v>
      </c>
      <c r="AQ21">
        <v>819.29404</v>
      </c>
      <c r="AR21">
        <v>1372.12</v>
      </c>
      <c r="AS21">
        <f t="shared" si="27"/>
        <v>0.40289913418651424</v>
      </c>
      <c r="AT21">
        <v>0.5</v>
      </c>
      <c r="AU21">
        <f t="shared" si="28"/>
        <v>757.13663602037457</v>
      </c>
      <c r="AV21">
        <f t="shared" si="29"/>
        <v>17.726364540256913</v>
      </c>
      <c r="AW21">
        <f t="shared" si="30"/>
        <v>152.52484755674945</v>
      </c>
      <c r="AX21">
        <f t="shared" si="31"/>
        <v>0.56672885753432645</v>
      </c>
      <c r="AY21">
        <f t="shared" si="32"/>
        <v>2.4099126602118794E-2</v>
      </c>
      <c r="AZ21">
        <f t="shared" si="33"/>
        <v>-0.18923272017024742</v>
      </c>
      <c r="BA21" t="s">
        <v>392</v>
      </c>
      <c r="BB21">
        <v>594.5</v>
      </c>
      <c r="BC21">
        <f t="shared" si="34"/>
        <v>777.61999999999989</v>
      </c>
      <c r="BD21">
        <f t="shared" si="35"/>
        <v>0.71092044957691414</v>
      </c>
      <c r="BE21">
        <f t="shared" si="36"/>
        <v>-0.50128385813850196</v>
      </c>
      <c r="BF21">
        <f t="shared" si="37"/>
        <v>0.51625738443120028</v>
      </c>
      <c r="BG21">
        <f t="shared" si="38"/>
        <v>-0.32008767431310264</v>
      </c>
      <c r="BH21">
        <f t="shared" si="39"/>
        <v>0.51586144490136343</v>
      </c>
      <c r="BI21">
        <f t="shared" si="40"/>
        <v>0.48413855509863657</v>
      </c>
      <c r="BJ21">
        <v>295</v>
      </c>
      <c r="BK21">
        <v>300</v>
      </c>
      <c r="BL21">
        <v>300</v>
      </c>
      <c r="BM21">
        <v>300</v>
      </c>
      <c r="BN21">
        <v>10515</v>
      </c>
      <c r="BO21">
        <v>1279.4000000000001</v>
      </c>
      <c r="BP21">
        <v>-7.9791199999999993E-3</v>
      </c>
      <c r="BQ21">
        <v>11.39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899.94600000000003</v>
      </c>
      <c r="CC21">
        <f t="shared" si="42"/>
        <v>757.13663602037457</v>
      </c>
      <c r="CD21">
        <f t="shared" si="43"/>
        <v>0.84131340771599028</v>
      </c>
      <c r="CE21">
        <f t="shared" si="44"/>
        <v>0.19262681543198062</v>
      </c>
      <c r="CF21">
        <v>1599582017</v>
      </c>
      <c r="CG21">
        <v>377.13600000000002</v>
      </c>
      <c r="CH21">
        <v>399.99700000000001</v>
      </c>
      <c r="CI21">
        <v>15.932499999999999</v>
      </c>
      <c r="CJ21">
        <v>11.7788</v>
      </c>
      <c r="CK21">
        <v>345.25599999999997</v>
      </c>
      <c r="CL21">
        <v>14.854900000000001</v>
      </c>
      <c r="CM21">
        <v>500.05900000000003</v>
      </c>
      <c r="CN21">
        <v>102.18300000000001</v>
      </c>
      <c r="CO21">
        <v>0.19994200000000001</v>
      </c>
      <c r="CP21">
        <v>23.7363</v>
      </c>
      <c r="CQ21">
        <v>23.003799999999998</v>
      </c>
      <c r="CR21">
        <v>999.9</v>
      </c>
      <c r="CS21">
        <v>0</v>
      </c>
      <c r="CT21">
        <v>0</v>
      </c>
      <c r="CU21">
        <v>9985.6200000000008</v>
      </c>
      <c r="CV21">
        <v>0</v>
      </c>
      <c r="CW21">
        <v>1.5289399999999999E-3</v>
      </c>
      <c r="CX21">
        <v>-22.860499999999998</v>
      </c>
      <c r="CY21">
        <v>383.24200000000002</v>
      </c>
      <c r="CZ21">
        <v>404.76400000000001</v>
      </c>
      <c r="DA21">
        <v>4.1537100000000002</v>
      </c>
      <c r="DB21">
        <v>399.99700000000001</v>
      </c>
      <c r="DC21">
        <v>11.7788</v>
      </c>
      <c r="DD21">
        <v>1.6280399999999999</v>
      </c>
      <c r="DE21">
        <v>1.2036</v>
      </c>
      <c r="DF21">
        <v>14.226800000000001</v>
      </c>
      <c r="DG21">
        <v>9.6461100000000002</v>
      </c>
      <c r="DH21">
        <v>899.94600000000003</v>
      </c>
      <c r="DI21">
        <v>0.95597799999999999</v>
      </c>
      <c r="DJ21">
        <v>4.4021999999999999E-2</v>
      </c>
      <c r="DK21">
        <v>0</v>
      </c>
      <c r="DL21">
        <v>821.13300000000004</v>
      </c>
      <c r="DM21">
        <v>4.9990300000000003</v>
      </c>
      <c r="DN21">
        <v>7218.85</v>
      </c>
      <c r="DO21">
        <v>7097.27</v>
      </c>
      <c r="DP21">
        <v>38.561999999999998</v>
      </c>
      <c r="DQ21">
        <v>41.561999999999998</v>
      </c>
      <c r="DR21">
        <v>40.311999999999998</v>
      </c>
      <c r="DS21">
        <v>40.311999999999998</v>
      </c>
      <c r="DT21">
        <v>40.75</v>
      </c>
      <c r="DU21">
        <v>855.55</v>
      </c>
      <c r="DV21">
        <v>39.4</v>
      </c>
      <c r="DW21">
        <v>0</v>
      </c>
      <c r="DX21">
        <v>101.299999952316</v>
      </c>
      <c r="DY21">
        <v>0</v>
      </c>
      <c r="DZ21">
        <v>819.29404</v>
      </c>
      <c r="EA21">
        <v>12.4025384668094</v>
      </c>
      <c r="EB21">
        <v>114.292307857804</v>
      </c>
      <c r="EC21">
        <v>7206.3424000000005</v>
      </c>
      <c r="ED21">
        <v>15</v>
      </c>
      <c r="EE21">
        <v>1599581987.5</v>
      </c>
      <c r="EF21" t="s">
        <v>393</v>
      </c>
      <c r="EG21">
        <v>1599581980</v>
      </c>
      <c r="EH21">
        <v>1599581987.5</v>
      </c>
      <c r="EI21">
        <v>7</v>
      </c>
      <c r="EJ21">
        <v>7.9000000000000001E-2</v>
      </c>
      <c r="EK21">
        <v>2E-3</v>
      </c>
      <c r="EL21">
        <v>31.881</v>
      </c>
      <c r="EM21">
        <v>1.0780000000000001</v>
      </c>
      <c r="EN21">
        <v>400</v>
      </c>
      <c r="EO21">
        <v>12</v>
      </c>
      <c r="EP21">
        <v>0.06</v>
      </c>
      <c r="EQ21">
        <v>0.03</v>
      </c>
      <c r="ER21">
        <v>-22.850615000000001</v>
      </c>
      <c r="ES21">
        <v>2.69718574107565E-3</v>
      </c>
      <c r="ET21">
        <v>0.12728262165354701</v>
      </c>
      <c r="EU21">
        <v>1</v>
      </c>
      <c r="EV21">
        <v>4.11226775</v>
      </c>
      <c r="EW21">
        <v>0.21579590994371201</v>
      </c>
      <c r="EX21">
        <v>2.15102857358405E-2</v>
      </c>
      <c r="EY21">
        <v>1</v>
      </c>
      <c r="EZ21">
        <v>2</v>
      </c>
      <c r="FA21">
        <v>2</v>
      </c>
      <c r="FB21" t="s">
        <v>383</v>
      </c>
      <c r="FC21">
        <v>2.9384299999999999</v>
      </c>
      <c r="FD21">
        <v>2.8850099999999999</v>
      </c>
      <c r="FE21">
        <v>9.0209999999999999E-2</v>
      </c>
      <c r="FF21">
        <v>0.10102</v>
      </c>
      <c r="FG21">
        <v>8.5503300000000004E-2</v>
      </c>
      <c r="FH21">
        <v>7.0968100000000006E-2</v>
      </c>
      <c r="FI21">
        <v>29505.3</v>
      </c>
      <c r="FJ21">
        <v>29561.7</v>
      </c>
      <c r="FK21">
        <v>30021.3</v>
      </c>
      <c r="FL21">
        <v>29975.5</v>
      </c>
      <c r="FM21">
        <v>36593.599999999999</v>
      </c>
      <c r="FN21">
        <v>35562.400000000001</v>
      </c>
      <c r="FO21">
        <v>43485.4</v>
      </c>
      <c r="FP21">
        <v>41074.9</v>
      </c>
      <c r="FQ21">
        <v>2.1384300000000001</v>
      </c>
      <c r="FR21">
        <v>2.1213700000000002</v>
      </c>
      <c r="FS21">
        <v>5.0976899999999999E-2</v>
      </c>
      <c r="FT21">
        <v>0</v>
      </c>
      <c r="FU21">
        <v>22.164100000000001</v>
      </c>
      <c r="FV21">
        <v>999.9</v>
      </c>
      <c r="FW21">
        <v>52.295000000000002</v>
      </c>
      <c r="FX21">
        <v>23.414000000000001</v>
      </c>
      <c r="FY21">
        <v>14.7964</v>
      </c>
      <c r="FZ21">
        <v>64.031899999999993</v>
      </c>
      <c r="GA21">
        <v>37.872599999999998</v>
      </c>
      <c r="GB21">
        <v>1</v>
      </c>
      <c r="GC21">
        <v>-0.179286</v>
      </c>
      <c r="GD21">
        <v>1.10825</v>
      </c>
      <c r="GE21">
        <v>20.2822</v>
      </c>
      <c r="GF21">
        <v>5.2500900000000001</v>
      </c>
      <c r="GG21">
        <v>12.0341</v>
      </c>
      <c r="GH21">
        <v>5.0250500000000002</v>
      </c>
      <c r="GI21">
        <v>3.30098</v>
      </c>
      <c r="GJ21">
        <v>9999</v>
      </c>
      <c r="GK21">
        <v>999.9</v>
      </c>
      <c r="GL21">
        <v>9999</v>
      </c>
      <c r="GM21">
        <v>9999</v>
      </c>
      <c r="GN21">
        <v>1.8774299999999999</v>
      </c>
      <c r="GO21">
        <v>1.8790800000000001</v>
      </c>
      <c r="GP21">
        <v>1.8778999999999999</v>
      </c>
      <c r="GQ21">
        <v>1.87836</v>
      </c>
      <c r="GR21">
        <v>1.8798900000000001</v>
      </c>
      <c r="GS21">
        <v>1.87442</v>
      </c>
      <c r="GT21">
        <v>1.8815599999999999</v>
      </c>
      <c r="GU21">
        <v>1.8763399999999999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31.88</v>
      </c>
      <c r="HJ21">
        <v>1.0775999999999999</v>
      </c>
      <c r="HK21">
        <v>31.880549999999999</v>
      </c>
      <c r="HL21">
        <v>0</v>
      </c>
      <c r="HM21">
        <v>0</v>
      </c>
      <c r="HN21">
        <v>0</v>
      </c>
      <c r="HO21">
        <v>1.07762857142857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0.6</v>
      </c>
      <c r="HX21">
        <v>0.5</v>
      </c>
      <c r="HY21">
        <v>2</v>
      </c>
      <c r="HZ21">
        <v>507.279</v>
      </c>
      <c r="IA21">
        <v>553.71900000000005</v>
      </c>
      <c r="IB21">
        <v>21.7927</v>
      </c>
      <c r="IC21">
        <v>25.015899999999998</v>
      </c>
      <c r="ID21">
        <v>30.000299999999999</v>
      </c>
      <c r="IE21">
        <v>24.985900000000001</v>
      </c>
      <c r="IF21">
        <v>24.9573</v>
      </c>
      <c r="IG21">
        <v>18.348099999999999</v>
      </c>
      <c r="IH21">
        <v>86.384699999999995</v>
      </c>
      <c r="II21">
        <v>6.8295599999999999</v>
      </c>
      <c r="IJ21">
        <v>21.7942</v>
      </c>
      <c r="IK21">
        <v>400</v>
      </c>
      <c r="IL21">
        <v>11.585000000000001</v>
      </c>
      <c r="IM21">
        <v>101.752</v>
      </c>
      <c r="IN21">
        <v>111.878</v>
      </c>
    </row>
    <row r="22" spans="1:248" x14ac:dyDescent="0.35">
      <c r="A22">
        <v>5</v>
      </c>
      <c r="B22">
        <v>1599582107</v>
      </c>
      <c r="C22">
        <v>1750.9000000953699</v>
      </c>
      <c r="D22" t="s">
        <v>394</v>
      </c>
      <c r="E22" t="s">
        <v>395</v>
      </c>
      <c r="F22">
        <v>1599582107</v>
      </c>
      <c r="G22">
        <f t="shared" si="0"/>
        <v>3.4842340188245449E-3</v>
      </c>
      <c r="H22">
        <f t="shared" si="1"/>
        <v>16.875911905966426</v>
      </c>
      <c r="I22">
        <f t="shared" si="2"/>
        <v>378.17200000000003</v>
      </c>
      <c r="J22">
        <f t="shared" si="3"/>
        <v>280.50513605615311</v>
      </c>
      <c r="K22">
        <f t="shared" si="4"/>
        <v>28.719509378944885</v>
      </c>
      <c r="L22">
        <f t="shared" si="5"/>
        <v>38.719128118496002</v>
      </c>
      <c r="M22">
        <f t="shared" si="6"/>
        <v>0.30988488982078599</v>
      </c>
      <c r="N22">
        <f t="shared" si="7"/>
        <v>2.9653861645993516</v>
      </c>
      <c r="O22">
        <f t="shared" si="8"/>
        <v>0.2929527302607951</v>
      </c>
      <c r="P22">
        <f t="shared" si="9"/>
        <v>0.18453960555919219</v>
      </c>
      <c r="Q22">
        <f t="shared" si="10"/>
        <v>113.93489885539437</v>
      </c>
      <c r="R22">
        <f t="shared" si="11"/>
        <v>23.498194687486521</v>
      </c>
      <c r="S22">
        <f t="shared" si="12"/>
        <v>23.004300000000001</v>
      </c>
      <c r="T22">
        <f t="shared" si="13"/>
        <v>2.8204556722309877</v>
      </c>
      <c r="U22">
        <f t="shared" si="14"/>
        <v>55.287201088427665</v>
      </c>
      <c r="V22">
        <f t="shared" si="15"/>
        <v>1.6292008033000001</v>
      </c>
      <c r="W22">
        <f t="shared" si="16"/>
        <v>2.9467955896233877</v>
      </c>
      <c r="X22">
        <f t="shared" si="17"/>
        <v>1.1912548689309876</v>
      </c>
      <c r="Y22">
        <f t="shared" si="18"/>
        <v>-153.65472023016244</v>
      </c>
      <c r="Z22">
        <f t="shared" si="19"/>
        <v>116.06554660566893</v>
      </c>
      <c r="AA22">
        <f t="shared" si="20"/>
        <v>8.1437563976490726</v>
      </c>
      <c r="AB22">
        <f t="shared" si="21"/>
        <v>84.489481628549925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54562.421511808527</v>
      </c>
      <c r="AH22" t="s">
        <v>372</v>
      </c>
      <c r="AI22">
        <v>15850.8</v>
      </c>
      <c r="AJ22">
        <v>301.286</v>
      </c>
      <c r="AK22">
        <v>1112.47</v>
      </c>
      <c r="AL22">
        <f t="shared" si="25"/>
        <v>811.18399999999997</v>
      </c>
      <c r="AM22">
        <f t="shared" si="26"/>
        <v>0.72917382041762924</v>
      </c>
      <c r="AN22">
        <v>-0.51996710630042997</v>
      </c>
      <c r="AO22" t="s">
        <v>396</v>
      </c>
      <c r="AP22">
        <v>10519.4</v>
      </c>
      <c r="AQ22">
        <v>875.78607999999997</v>
      </c>
      <c r="AR22">
        <v>1665.71</v>
      </c>
      <c r="AS22">
        <f t="shared" si="27"/>
        <v>0.47422655804431746</v>
      </c>
      <c r="AT22">
        <v>0.5</v>
      </c>
      <c r="AU22">
        <f t="shared" si="28"/>
        <v>589.12643485453827</v>
      </c>
      <c r="AV22">
        <f t="shared" si="29"/>
        <v>16.875911905966426</v>
      </c>
      <c r="AW22">
        <f t="shared" si="30"/>
        <v>139.68970072699375</v>
      </c>
      <c r="AX22">
        <f t="shared" si="31"/>
        <v>0.62084036236799911</v>
      </c>
      <c r="AY22">
        <f t="shared" si="32"/>
        <v>2.9528260799504082E-2</v>
      </c>
      <c r="AZ22">
        <f t="shared" si="33"/>
        <v>-0.33213464528639441</v>
      </c>
      <c r="BA22" t="s">
        <v>397</v>
      </c>
      <c r="BB22">
        <v>631.57000000000005</v>
      </c>
      <c r="BC22">
        <f t="shared" si="34"/>
        <v>1034.1399999999999</v>
      </c>
      <c r="BD22">
        <f t="shared" si="35"/>
        <v>0.76384621037770528</v>
      </c>
      <c r="BE22">
        <f t="shared" si="36"/>
        <v>-1.1504262840507382</v>
      </c>
      <c r="BF22">
        <f t="shared" si="37"/>
        <v>0.57894314377348988</v>
      </c>
      <c r="BG22">
        <f t="shared" si="38"/>
        <v>-0.68201542436734452</v>
      </c>
      <c r="BH22">
        <f t="shared" si="39"/>
        <v>0.55084496329086141</v>
      </c>
      <c r="BI22">
        <f t="shared" si="40"/>
        <v>0.44915503670913859</v>
      </c>
      <c r="BJ22">
        <v>297</v>
      </c>
      <c r="BK22">
        <v>300</v>
      </c>
      <c r="BL22">
        <v>300</v>
      </c>
      <c r="BM22">
        <v>300</v>
      </c>
      <c r="BN22">
        <v>10519.4</v>
      </c>
      <c r="BO22">
        <v>1555.79</v>
      </c>
      <c r="BP22">
        <v>-8.1571500000000002E-3</v>
      </c>
      <c r="BQ22">
        <v>14.95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699.92600000000004</v>
      </c>
      <c r="CC22">
        <f t="shared" si="42"/>
        <v>589.12643485453827</v>
      </c>
      <c r="CD22">
        <f t="shared" si="43"/>
        <v>0.84169817217039833</v>
      </c>
      <c r="CE22">
        <f t="shared" si="44"/>
        <v>0.19339634434079694</v>
      </c>
      <c r="CF22">
        <v>1599582107</v>
      </c>
      <c r="CG22">
        <v>378.17200000000003</v>
      </c>
      <c r="CH22">
        <v>400.00400000000002</v>
      </c>
      <c r="CI22">
        <v>15.9125</v>
      </c>
      <c r="CJ22">
        <v>11.798</v>
      </c>
      <c r="CK22">
        <v>346.28399999999999</v>
      </c>
      <c r="CL22">
        <v>14.835000000000001</v>
      </c>
      <c r="CM22">
        <v>500.00599999999997</v>
      </c>
      <c r="CN22">
        <v>102.185</v>
      </c>
      <c r="CO22">
        <v>0.19996800000000001</v>
      </c>
      <c r="CP22">
        <v>23.7303</v>
      </c>
      <c r="CQ22">
        <v>23.004300000000001</v>
      </c>
      <c r="CR22">
        <v>999.9</v>
      </c>
      <c r="CS22">
        <v>0</v>
      </c>
      <c r="CT22">
        <v>0</v>
      </c>
      <c r="CU22">
        <v>9987.5</v>
      </c>
      <c r="CV22">
        <v>0</v>
      </c>
      <c r="CW22">
        <v>1.5289399999999999E-3</v>
      </c>
      <c r="CX22">
        <v>-21.831600000000002</v>
      </c>
      <c r="CY22">
        <v>384.28699999999998</v>
      </c>
      <c r="CZ22">
        <v>404.779</v>
      </c>
      <c r="DA22">
        <v>4.1144800000000004</v>
      </c>
      <c r="DB22">
        <v>400.00400000000002</v>
      </c>
      <c r="DC22">
        <v>11.798</v>
      </c>
      <c r="DD22">
        <v>1.62602</v>
      </c>
      <c r="DE22">
        <v>1.2055800000000001</v>
      </c>
      <c r="DF22">
        <v>14.207599999999999</v>
      </c>
      <c r="DG22">
        <v>9.6706299999999992</v>
      </c>
      <c r="DH22">
        <v>699.92600000000004</v>
      </c>
      <c r="DI22">
        <v>0.94298499999999996</v>
      </c>
      <c r="DJ22">
        <v>5.7014700000000001E-2</v>
      </c>
      <c r="DK22">
        <v>0</v>
      </c>
      <c r="DL22">
        <v>878.04100000000005</v>
      </c>
      <c r="DM22">
        <v>4.9990300000000003</v>
      </c>
      <c r="DN22">
        <v>5986.6</v>
      </c>
      <c r="DO22">
        <v>5487.72</v>
      </c>
      <c r="DP22">
        <v>38.186999999999998</v>
      </c>
      <c r="DQ22">
        <v>41.5</v>
      </c>
      <c r="DR22">
        <v>40.186999999999998</v>
      </c>
      <c r="DS22">
        <v>40.25</v>
      </c>
      <c r="DT22">
        <v>40.5</v>
      </c>
      <c r="DU22">
        <v>655.30999999999995</v>
      </c>
      <c r="DV22">
        <v>39.619999999999997</v>
      </c>
      <c r="DW22">
        <v>0</v>
      </c>
      <c r="DX22">
        <v>89.400000095367403</v>
      </c>
      <c r="DY22">
        <v>0</v>
      </c>
      <c r="DZ22">
        <v>875.78607999999997</v>
      </c>
      <c r="EA22">
        <v>19.9126153920263</v>
      </c>
      <c r="EB22">
        <v>128.97692309984899</v>
      </c>
      <c r="EC22">
        <v>5972.4916000000003</v>
      </c>
      <c r="ED22">
        <v>15</v>
      </c>
      <c r="EE22">
        <v>1599582077</v>
      </c>
      <c r="EF22" t="s">
        <v>398</v>
      </c>
      <c r="EG22">
        <v>1599582071</v>
      </c>
      <c r="EH22">
        <v>1599582077</v>
      </c>
      <c r="EI22">
        <v>8</v>
      </c>
      <c r="EJ22">
        <v>7.0000000000000001E-3</v>
      </c>
      <c r="EK22">
        <v>0</v>
      </c>
      <c r="EL22">
        <v>31.888000000000002</v>
      </c>
      <c r="EM22">
        <v>1.0780000000000001</v>
      </c>
      <c r="EN22">
        <v>400</v>
      </c>
      <c r="EO22">
        <v>12</v>
      </c>
      <c r="EP22">
        <v>7.0000000000000007E-2</v>
      </c>
      <c r="EQ22">
        <v>0.03</v>
      </c>
      <c r="ER22">
        <v>-21.775189999999998</v>
      </c>
      <c r="ES22">
        <v>9.7022138836855704E-2</v>
      </c>
      <c r="ET22">
        <v>8.7512492822453505E-2</v>
      </c>
      <c r="EU22">
        <v>1</v>
      </c>
      <c r="EV22">
        <v>4.0779044999999998</v>
      </c>
      <c r="EW22">
        <v>0.238296135084413</v>
      </c>
      <c r="EX22">
        <v>2.3135700329793299E-2</v>
      </c>
      <c r="EY22">
        <v>1</v>
      </c>
      <c r="EZ22">
        <v>2</v>
      </c>
      <c r="FA22">
        <v>2</v>
      </c>
      <c r="FB22" t="s">
        <v>383</v>
      </c>
      <c r="FC22">
        <v>2.93825</v>
      </c>
      <c r="FD22">
        <v>2.8850500000000001</v>
      </c>
      <c r="FE22">
        <v>9.0415700000000002E-2</v>
      </c>
      <c r="FF22">
        <v>0.101012</v>
      </c>
      <c r="FG22">
        <v>8.5411600000000004E-2</v>
      </c>
      <c r="FH22">
        <v>7.1048700000000006E-2</v>
      </c>
      <c r="FI22">
        <v>29496.400000000001</v>
      </c>
      <c r="FJ22">
        <v>29559</v>
      </c>
      <c r="FK22">
        <v>30019.200000000001</v>
      </c>
      <c r="FL22">
        <v>29972.7</v>
      </c>
      <c r="FM22">
        <v>36595.300000000003</v>
      </c>
      <c r="FN22">
        <v>35556.9</v>
      </c>
      <c r="FO22">
        <v>43483</v>
      </c>
      <c r="FP22">
        <v>41072.199999999997</v>
      </c>
      <c r="FQ22">
        <v>2.13768</v>
      </c>
      <c r="FR22">
        <v>2.12</v>
      </c>
      <c r="FS22">
        <v>4.7914699999999998E-2</v>
      </c>
      <c r="FT22">
        <v>0</v>
      </c>
      <c r="FU22">
        <v>22.215</v>
      </c>
      <c r="FV22">
        <v>999.9</v>
      </c>
      <c r="FW22">
        <v>52.167000000000002</v>
      </c>
      <c r="FX22">
        <v>23.524000000000001</v>
      </c>
      <c r="FY22">
        <v>14.8592</v>
      </c>
      <c r="FZ22">
        <v>64.031899999999993</v>
      </c>
      <c r="GA22">
        <v>37.8245</v>
      </c>
      <c r="GB22">
        <v>1</v>
      </c>
      <c r="GC22">
        <v>-0.17710400000000001</v>
      </c>
      <c r="GD22">
        <v>0.94804999999999995</v>
      </c>
      <c r="GE22">
        <v>20.285299999999999</v>
      </c>
      <c r="GF22">
        <v>5.2502399999999998</v>
      </c>
      <c r="GG22">
        <v>12.0341</v>
      </c>
      <c r="GH22">
        <v>5.0254000000000003</v>
      </c>
      <c r="GI22">
        <v>3.3010000000000002</v>
      </c>
      <c r="GJ22">
        <v>9999</v>
      </c>
      <c r="GK22">
        <v>999.9</v>
      </c>
      <c r="GL22">
        <v>9999</v>
      </c>
      <c r="GM22">
        <v>9999</v>
      </c>
      <c r="GN22">
        <v>1.8774299999999999</v>
      </c>
      <c r="GO22">
        <v>1.8790899999999999</v>
      </c>
      <c r="GP22">
        <v>1.87792</v>
      </c>
      <c r="GQ22">
        <v>1.8783700000000001</v>
      </c>
      <c r="GR22">
        <v>1.8798999999999999</v>
      </c>
      <c r="GS22">
        <v>1.8744499999999999</v>
      </c>
      <c r="GT22">
        <v>1.8815599999999999</v>
      </c>
      <c r="GU22">
        <v>1.87635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31.888000000000002</v>
      </c>
      <c r="HJ22">
        <v>1.0774999999999999</v>
      </c>
      <c r="HK22">
        <v>31.8878500000001</v>
      </c>
      <c r="HL22">
        <v>0</v>
      </c>
      <c r="HM22">
        <v>0</v>
      </c>
      <c r="HN22">
        <v>0</v>
      </c>
      <c r="HO22">
        <v>1.077515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0.6</v>
      </c>
      <c r="HX22">
        <v>0.5</v>
      </c>
      <c r="HY22">
        <v>2</v>
      </c>
      <c r="HZ22">
        <v>507.18200000000002</v>
      </c>
      <c r="IA22">
        <v>553.17700000000002</v>
      </c>
      <c r="IB22">
        <v>21.8794</v>
      </c>
      <c r="IC22">
        <v>25.0517</v>
      </c>
      <c r="ID22">
        <v>30.0002</v>
      </c>
      <c r="IE22">
        <v>25.025700000000001</v>
      </c>
      <c r="IF22">
        <v>24.998699999999999</v>
      </c>
      <c r="IG22">
        <v>18.349900000000002</v>
      </c>
      <c r="IH22">
        <v>87.268000000000001</v>
      </c>
      <c r="II22">
        <v>6.9056100000000002</v>
      </c>
      <c r="IJ22">
        <v>21.889399999999998</v>
      </c>
      <c r="IK22">
        <v>400</v>
      </c>
      <c r="IL22">
        <v>11.603300000000001</v>
      </c>
      <c r="IM22">
        <v>101.746</v>
      </c>
      <c r="IN22">
        <v>111.87</v>
      </c>
    </row>
    <row r="23" spans="1:248" x14ac:dyDescent="0.35">
      <c r="A23">
        <v>6</v>
      </c>
      <c r="B23">
        <v>1599582194</v>
      </c>
      <c r="C23">
        <v>1837.9000000953699</v>
      </c>
      <c r="D23" t="s">
        <v>399</v>
      </c>
      <c r="E23" t="s">
        <v>400</v>
      </c>
      <c r="F23">
        <v>1599582194</v>
      </c>
      <c r="G23">
        <f t="shared" si="0"/>
        <v>3.4103812368503324E-3</v>
      </c>
      <c r="H23">
        <f t="shared" si="1"/>
        <v>15.750400705214108</v>
      </c>
      <c r="I23">
        <f t="shared" si="2"/>
        <v>379.57100000000003</v>
      </c>
      <c r="J23">
        <f t="shared" si="3"/>
        <v>286.12992624480398</v>
      </c>
      <c r="K23">
        <f t="shared" si="4"/>
        <v>29.294275132117431</v>
      </c>
      <c r="L23">
        <f t="shared" si="5"/>
        <v>38.860868040275001</v>
      </c>
      <c r="M23">
        <f t="shared" si="6"/>
        <v>0.30311332348972375</v>
      </c>
      <c r="N23">
        <f t="shared" si="7"/>
        <v>2.9708430007036086</v>
      </c>
      <c r="O23">
        <f t="shared" si="8"/>
        <v>0.28692036659847209</v>
      </c>
      <c r="P23">
        <f t="shared" si="9"/>
        <v>0.18070797991429038</v>
      </c>
      <c r="Q23">
        <f t="shared" si="10"/>
        <v>89.989783076731513</v>
      </c>
      <c r="R23">
        <f t="shared" si="11"/>
        <v>23.351201377252234</v>
      </c>
      <c r="S23">
        <f t="shared" si="12"/>
        <v>23.0091</v>
      </c>
      <c r="T23">
        <f t="shared" si="13"/>
        <v>2.8212751611154907</v>
      </c>
      <c r="U23">
        <f t="shared" si="14"/>
        <v>55.431073481004169</v>
      </c>
      <c r="V23">
        <f t="shared" si="15"/>
        <v>1.6308171091224999</v>
      </c>
      <c r="W23">
        <f t="shared" si="16"/>
        <v>2.9420630103462981</v>
      </c>
      <c r="X23">
        <f t="shared" si="17"/>
        <v>1.1904580519929908</v>
      </c>
      <c r="Y23">
        <f t="shared" si="18"/>
        <v>-150.39781254509967</v>
      </c>
      <c r="Z23">
        <f t="shared" si="19"/>
        <v>111.23395901455667</v>
      </c>
      <c r="AA23">
        <f t="shared" si="20"/>
        <v>7.7895471296277154</v>
      </c>
      <c r="AB23">
        <f t="shared" si="21"/>
        <v>58.61547667581624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54729.185537964018</v>
      </c>
      <c r="AH23" t="s">
        <v>372</v>
      </c>
      <c r="AI23">
        <v>15850.8</v>
      </c>
      <c r="AJ23">
        <v>301.286</v>
      </c>
      <c r="AK23">
        <v>1112.47</v>
      </c>
      <c r="AL23">
        <f t="shared" si="25"/>
        <v>811.18399999999997</v>
      </c>
      <c r="AM23">
        <f t="shared" si="26"/>
        <v>0.72917382041762924</v>
      </c>
      <c r="AN23">
        <v>-0.51996710630042997</v>
      </c>
      <c r="AO23" t="s">
        <v>401</v>
      </c>
      <c r="AP23">
        <v>10523.3</v>
      </c>
      <c r="AQ23">
        <v>913.38048000000003</v>
      </c>
      <c r="AR23">
        <v>1953.09</v>
      </c>
      <c r="AS23">
        <f t="shared" si="27"/>
        <v>0.53234081378738307</v>
      </c>
      <c r="AT23">
        <v>0.5</v>
      </c>
      <c r="AU23">
        <f t="shared" si="28"/>
        <v>463.04837559279179</v>
      </c>
      <c r="AV23">
        <f t="shared" si="29"/>
        <v>15.750400705214108</v>
      </c>
      <c r="AW23">
        <f t="shared" si="30"/>
        <v>123.24977454299629</v>
      </c>
      <c r="AX23">
        <f t="shared" si="31"/>
        <v>0.65980574371892742</v>
      </c>
      <c r="AY23">
        <f t="shared" si="32"/>
        <v>3.5137511908308307E-2</v>
      </c>
      <c r="AZ23">
        <f t="shared" si="33"/>
        <v>-0.4304051528603392</v>
      </c>
      <c r="BA23" t="s">
        <v>402</v>
      </c>
      <c r="BB23">
        <v>664.43</v>
      </c>
      <c r="BC23">
        <f t="shared" si="34"/>
        <v>1288.6599999999999</v>
      </c>
      <c r="BD23">
        <f t="shared" si="35"/>
        <v>0.80681445842968669</v>
      </c>
      <c r="BE23">
        <f t="shared" si="36"/>
        <v>-1.8762164092491735</v>
      </c>
      <c r="BF23">
        <f t="shared" si="37"/>
        <v>0.62943879540187575</v>
      </c>
      <c r="BG23">
        <f t="shared" si="38"/>
        <v>-1.0362876979822087</v>
      </c>
      <c r="BH23">
        <f t="shared" si="39"/>
        <v>0.58690955450945992</v>
      </c>
      <c r="BI23">
        <f t="shared" si="40"/>
        <v>0.41309044549054008</v>
      </c>
      <c r="BJ23">
        <v>299</v>
      </c>
      <c r="BK23">
        <v>300</v>
      </c>
      <c r="BL23">
        <v>300</v>
      </c>
      <c r="BM23">
        <v>300</v>
      </c>
      <c r="BN23">
        <v>10523.3</v>
      </c>
      <c r="BO23">
        <v>1834.95</v>
      </c>
      <c r="BP23">
        <v>-8.2905300000000008E-3</v>
      </c>
      <c r="BQ23">
        <v>14.27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549.827</v>
      </c>
      <c r="CC23">
        <f t="shared" si="42"/>
        <v>463.04837559279179</v>
      </c>
      <c r="CD23">
        <f t="shared" si="43"/>
        <v>0.8421710385135539</v>
      </c>
      <c r="CE23">
        <f t="shared" si="44"/>
        <v>0.19434207702710787</v>
      </c>
      <c r="CF23">
        <v>1599582194</v>
      </c>
      <c r="CG23">
        <v>379.57100000000003</v>
      </c>
      <c r="CH23">
        <v>400.024</v>
      </c>
      <c r="CI23">
        <v>15.928900000000001</v>
      </c>
      <c r="CJ23">
        <v>11.9018</v>
      </c>
      <c r="CK23">
        <v>347.666</v>
      </c>
      <c r="CL23">
        <v>14.8477</v>
      </c>
      <c r="CM23">
        <v>500.02100000000002</v>
      </c>
      <c r="CN23">
        <v>102.181</v>
      </c>
      <c r="CO23">
        <v>0.20002500000000001</v>
      </c>
      <c r="CP23">
        <v>23.703600000000002</v>
      </c>
      <c r="CQ23">
        <v>23.0091</v>
      </c>
      <c r="CR23">
        <v>999.9</v>
      </c>
      <c r="CS23">
        <v>0</v>
      </c>
      <c r="CT23">
        <v>0</v>
      </c>
      <c r="CU23">
        <v>10018.799999999999</v>
      </c>
      <c r="CV23">
        <v>0</v>
      </c>
      <c r="CW23">
        <v>1.5289399999999999E-3</v>
      </c>
      <c r="CX23">
        <v>-20.4528</v>
      </c>
      <c r="CY23">
        <v>385.71499999999997</v>
      </c>
      <c r="CZ23">
        <v>404.84199999999998</v>
      </c>
      <c r="DA23">
        <v>4.0270799999999998</v>
      </c>
      <c r="DB23">
        <v>400.024</v>
      </c>
      <c r="DC23">
        <v>11.9018</v>
      </c>
      <c r="DD23">
        <v>1.6276200000000001</v>
      </c>
      <c r="DE23">
        <v>1.2161299999999999</v>
      </c>
      <c r="DF23">
        <v>14.222799999999999</v>
      </c>
      <c r="DG23">
        <v>9.8005099999999992</v>
      </c>
      <c r="DH23">
        <v>549.827</v>
      </c>
      <c r="DI23">
        <v>0.92697200000000002</v>
      </c>
      <c r="DJ23">
        <v>7.3027499999999995E-2</v>
      </c>
      <c r="DK23">
        <v>0</v>
      </c>
      <c r="DL23">
        <v>914.96799999999996</v>
      </c>
      <c r="DM23">
        <v>4.9990300000000003</v>
      </c>
      <c r="DN23">
        <v>4888.7</v>
      </c>
      <c r="DO23">
        <v>4279.8999999999996</v>
      </c>
      <c r="DP23">
        <v>37.811999999999998</v>
      </c>
      <c r="DQ23">
        <v>41.375</v>
      </c>
      <c r="DR23">
        <v>39.936999999999998</v>
      </c>
      <c r="DS23">
        <v>40.125</v>
      </c>
      <c r="DT23">
        <v>40.186999999999998</v>
      </c>
      <c r="DU23">
        <v>505.04</v>
      </c>
      <c r="DV23">
        <v>39.79</v>
      </c>
      <c r="DW23">
        <v>0</v>
      </c>
      <c r="DX23">
        <v>86.5</v>
      </c>
      <c r="DY23">
        <v>0</v>
      </c>
      <c r="DZ23">
        <v>913.38048000000003</v>
      </c>
      <c r="EA23">
        <v>16.156230790122201</v>
      </c>
      <c r="EB23">
        <v>84.377692293620399</v>
      </c>
      <c r="EC23">
        <v>4880.2744000000002</v>
      </c>
      <c r="ED23">
        <v>15</v>
      </c>
      <c r="EE23">
        <v>1599582164</v>
      </c>
      <c r="EF23" t="s">
        <v>403</v>
      </c>
      <c r="EG23">
        <v>1599582161.5</v>
      </c>
      <c r="EH23">
        <v>1599582164</v>
      </c>
      <c r="EI23">
        <v>9</v>
      </c>
      <c r="EJ23">
        <v>1.7000000000000001E-2</v>
      </c>
      <c r="EK23">
        <v>4.0000000000000001E-3</v>
      </c>
      <c r="EL23">
        <v>31.904</v>
      </c>
      <c r="EM23">
        <v>1.081</v>
      </c>
      <c r="EN23">
        <v>400</v>
      </c>
      <c r="EO23">
        <v>12</v>
      </c>
      <c r="EP23">
        <v>0.11</v>
      </c>
      <c r="EQ23">
        <v>0.02</v>
      </c>
      <c r="ER23">
        <v>-20.3578975</v>
      </c>
      <c r="ES23">
        <v>-1.7744465290777701E-2</v>
      </c>
      <c r="ET23">
        <v>0.119085741143724</v>
      </c>
      <c r="EU23">
        <v>1</v>
      </c>
      <c r="EV23">
        <v>4.0088442500000001</v>
      </c>
      <c r="EW23">
        <v>0.13028454033770501</v>
      </c>
      <c r="EX23">
        <v>1.3652444266046299E-2</v>
      </c>
      <c r="EY23">
        <v>1</v>
      </c>
      <c r="EZ23">
        <v>2</v>
      </c>
      <c r="FA23">
        <v>2</v>
      </c>
      <c r="FB23" t="s">
        <v>383</v>
      </c>
      <c r="FC23">
        <v>2.93825</v>
      </c>
      <c r="FD23">
        <v>2.8853900000000001</v>
      </c>
      <c r="FE23">
        <v>9.06893E-2</v>
      </c>
      <c r="FF23">
        <v>0.10100199999999999</v>
      </c>
      <c r="FG23">
        <v>8.5453399999999999E-2</v>
      </c>
      <c r="FH23">
        <v>7.1506700000000006E-2</v>
      </c>
      <c r="FI23">
        <v>29484.7</v>
      </c>
      <c r="FJ23">
        <v>29556.400000000001</v>
      </c>
      <c r="FK23">
        <v>30016.5</v>
      </c>
      <c r="FL23">
        <v>29970.1</v>
      </c>
      <c r="FM23">
        <v>36590.800000000003</v>
      </c>
      <c r="FN23">
        <v>35536.6</v>
      </c>
      <c r="FO23">
        <v>43479.6</v>
      </c>
      <c r="FP23">
        <v>41069.1</v>
      </c>
      <c r="FQ23">
        <v>2.13707</v>
      </c>
      <c r="FR23">
        <v>2.1185999999999998</v>
      </c>
      <c r="FS23">
        <v>4.6640599999999997E-2</v>
      </c>
      <c r="FT23">
        <v>0</v>
      </c>
      <c r="FU23">
        <v>22.2409</v>
      </c>
      <c r="FV23">
        <v>999.9</v>
      </c>
      <c r="FW23">
        <v>52.075000000000003</v>
      </c>
      <c r="FX23">
        <v>23.664999999999999</v>
      </c>
      <c r="FY23">
        <v>14.957700000000001</v>
      </c>
      <c r="FZ23">
        <v>63.701900000000002</v>
      </c>
      <c r="GA23">
        <v>37.572099999999999</v>
      </c>
      <c r="GB23">
        <v>1</v>
      </c>
      <c r="GC23">
        <v>-0.17474600000000001</v>
      </c>
      <c r="GD23">
        <v>0.72628000000000004</v>
      </c>
      <c r="GE23">
        <v>20.288</v>
      </c>
      <c r="GF23">
        <v>5.2476900000000004</v>
      </c>
      <c r="GG23">
        <v>12.0345</v>
      </c>
      <c r="GH23">
        <v>5.0251000000000001</v>
      </c>
      <c r="GI23">
        <v>3.3010000000000002</v>
      </c>
      <c r="GJ23">
        <v>9999</v>
      </c>
      <c r="GK23">
        <v>999.9</v>
      </c>
      <c r="GL23">
        <v>9999</v>
      </c>
      <c r="GM23">
        <v>9999</v>
      </c>
      <c r="GN23">
        <v>1.87744</v>
      </c>
      <c r="GO23">
        <v>1.8791199999999999</v>
      </c>
      <c r="GP23">
        <v>1.8779600000000001</v>
      </c>
      <c r="GQ23">
        <v>1.8783700000000001</v>
      </c>
      <c r="GR23">
        <v>1.8798900000000001</v>
      </c>
      <c r="GS23">
        <v>1.87446</v>
      </c>
      <c r="GT23">
        <v>1.8815599999999999</v>
      </c>
      <c r="GU23">
        <v>1.8763700000000001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31.905000000000001</v>
      </c>
      <c r="HJ23">
        <v>1.0811999999999999</v>
      </c>
      <c r="HK23">
        <v>31.904499999999899</v>
      </c>
      <c r="HL23">
        <v>0</v>
      </c>
      <c r="HM23">
        <v>0</v>
      </c>
      <c r="HN23">
        <v>0</v>
      </c>
      <c r="HO23">
        <v>1.0811761904761901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0.5</v>
      </c>
      <c r="HX23">
        <v>0.5</v>
      </c>
      <c r="HY23">
        <v>2</v>
      </c>
      <c r="HZ23">
        <v>507.19</v>
      </c>
      <c r="IA23">
        <v>552.63</v>
      </c>
      <c r="IB23">
        <v>22.0505</v>
      </c>
      <c r="IC23">
        <v>25.089099999999998</v>
      </c>
      <c r="ID23">
        <v>30.0002</v>
      </c>
      <c r="IE23">
        <v>25.067</v>
      </c>
      <c r="IF23">
        <v>25.0413</v>
      </c>
      <c r="IG23">
        <v>18.354199999999999</v>
      </c>
      <c r="IH23">
        <v>84.706299999999999</v>
      </c>
      <c r="II23">
        <v>7.0065999999999997</v>
      </c>
      <c r="IJ23">
        <v>21.943000000000001</v>
      </c>
      <c r="IK23">
        <v>400</v>
      </c>
      <c r="IL23">
        <v>11.793699999999999</v>
      </c>
      <c r="IM23">
        <v>101.73699999999999</v>
      </c>
      <c r="IN23">
        <v>111.861</v>
      </c>
    </row>
    <row r="24" spans="1:248" x14ac:dyDescent="0.35">
      <c r="A24">
        <v>7</v>
      </c>
      <c r="B24">
        <v>1599582314.5</v>
      </c>
      <c r="C24">
        <v>1958.4000000953699</v>
      </c>
      <c r="D24" t="s">
        <v>404</v>
      </c>
      <c r="E24" t="s">
        <v>405</v>
      </c>
      <c r="F24">
        <v>1599582314.5</v>
      </c>
      <c r="G24">
        <f t="shared" si="0"/>
        <v>3.382497431022557E-3</v>
      </c>
      <c r="H24">
        <f t="shared" si="1"/>
        <v>13.449364391263648</v>
      </c>
      <c r="I24">
        <f t="shared" si="2"/>
        <v>382.291</v>
      </c>
      <c r="J24">
        <f t="shared" si="3"/>
        <v>300.66602596684629</v>
      </c>
      <c r="K24">
        <f t="shared" si="4"/>
        <v>30.78282304579859</v>
      </c>
      <c r="L24">
        <f t="shared" si="5"/>
        <v>39.139760360883002</v>
      </c>
      <c r="M24">
        <f t="shared" si="6"/>
        <v>0.29999408396121097</v>
      </c>
      <c r="N24">
        <f t="shared" si="7"/>
        <v>2.9664387407654584</v>
      </c>
      <c r="O24">
        <f t="shared" si="8"/>
        <v>0.28410109283761154</v>
      </c>
      <c r="P24">
        <f t="shared" si="9"/>
        <v>0.17892090940509939</v>
      </c>
      <c r="Q24">
        <f t="shared" si="10"/>
        <v>66.061380708412912</v>
      </c>
      <c r="R24">
        <f t="shared" si="11"/>
        <v>23.191104017760374</v>
      </c>
      <c r="S24">
        <f t="shared" si="12"/>
        <v>22.9954</v>
      </c>
      <c r="T24">
        <f t="shared" si="13"/>
        <v>2.818936754250303</v>
      </c>
      <c r="U24">
        <f t="shared" si="14"/>
        <v>55.372318034101532</v>
      </c>
      <c r="V24">
        <f t="shared" si="15"/>
        <v>1.626442247118</v>
      </c>
      <c r="W24">
        <f t="shared" si="16"/>
        <v>2.9372840163858429</v>
      </c>
      <c r="X24">
        <f t="shared" si="17"/>
        <v>1.192494507132303</v>
      </c>
      <c r="Y24">
        <f t="shared" si="18"/>
        <v>-149.16813670809475</v>
      </c>
      <c r="Z24">
        <f t="shared" si="19"/>
        <v>108.94203084113089</v>
      </c>
      <c r="AA24">
        <f t="shared" si="20"/>
        <v>7.6387994362641196</v>
      </c>
      <c r="AB24">
        <f t="shared" si="21"/>
        <v>33.474074277713171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54603.456321306083</v>
      </c>
      <c r="AH24" t="s">
        <v>372</v>
      </c>
      <c r="AI24">
        <v>15850.8</v>
      </c>
      <c r="AJ24">
        <v>301.286</v>
      </c>
      <c r="AK24">
        <v>1112.47</v>
      </c>
      <c r="AL24">
        <f t="shared" si="25"/>
        <v>811.18399999999997</v>
      </c>
      <c r="AM24">
        <f t="shared" si="26"/>
        <v>0.72917382041762924</v>
      </c>
      <c r="AN24">
        <v>-0.51996710630042997</v>
      </c>
      <c r="AO24" t="s">
        <v>406</v>
      </c>
      <c r="AP24">
        <v>10526.9</v>
      </c>
      <c r="AQ24">
        <v>919.2414</v>
      </c>
      <c r="AR24">
        <v>2238.2199999999998</v>
      </c>
      <c r="AS24">
        <f t="shared" si="27"/>
        <v>0.58929801360009293</v>
      </c>
      <c r="AT24">
        <v>0.5</v>
      </c>
      <c r="AU24">
        <f t="shared" si="28"/>
        <v>337.17660287370376</v>
      </c>
      <c r="AV24">
        <f t="shared" si="29"/>
        <v>13.449364391263648</v>
      </c>
      <c r="AW24">
        <f t="shared" si="30"/>
        <v>99.348751152950499</v>
      </c>
      <c r="AX24">
        <f t="shared" si="31"/>
        <v>0.68671533629401926</v>
      </c>
      <c r="AY24">
        <f t="shared" si="32"/>
        <v>4.1430310936481467E-2</v>
      </c>
      <c r="AZ24">
        <f t="shared" si="33"/>
        <v>-0.50296664313606343</v>
      </c>
      <c r="BA24" t="s">
        <v>407</v>
      </c>
      <c r="BB24">
        <v>701.2</v>
      </c>
      <c r="BC24">
        <f t="shared" si="34"/>
        <v>1537.0199999999998</v>
      </c>
      <c r="BD24">
        <f t="shared" si="35"/>
        <v>0.85814016733679466</v>
      </c>
      <c r="BE24">
        <f t="shared" si="36"/>
        <v>-2.7372528995550365</v>
      </c>
      <c r="BF24">
        <f t="shared" si="37"/>
        <v>0.6809620771797078</v>
      </c>
      <c r="BG24">
        <f t="shared" si="38"/>
        <v>-1.3877862482494721</v>
      </c>
      <c r="BH24">
        <f t="shared" si="39"/>
        <v>0.65459180291114005</v>
      </c>
      <c r="BI24">
        <f t="shared" si="40"/>
        <v>0.34540819708885995</v>
      </c>
      <c r="BJ24">
        <v>301</v>
      </c>
      <c r="BK24">
        <v>300</v>
      </c>
      <c r="BL24">
        <v>300</v>
      </c>
      <c r="BM24">
        <v>300</v>
      </c>
      <c r="BN24">
        <v>10526.9</v>
      </c>
      <c r="BO24">
        <v>2120.46</v>
      </c>
      <c r="BP24">
        <v>-8.4242899999999992E-3</v>
      </c>
      <c r="BQ24">
        <v>10.58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399.99</v>
      </c>
      <c r="CC24">
        <f t="shared" si="42"/>
        <v>337.17660287370376</v>
      </c>
      <c r="CD24">
        <f t="shared" si="43"/>
        <v>0.84296258124879064</v>
      </c>
      <c r="CE24">
        <f t="shared" si="44"/>
        <v>0.19592516249758149</v>
      </c>
      <c r="CF24">
        <v>1599582314.5</v>
      </c>
      <c r="CG24">
        <v>382.291</v>
      </c>
      <c r="CH24">
        <v>399.98099999999999</v>
      </c>
      <c r="CI24">
        <v>15.885999999999999</v>
      </c>
      <c r="CJ24">
        <v>11.8917</v>
      </c>
      <c r="CK24">
        <v>350.35300000000001</v>
      </c>
      <c r="CL24">
        <v>14.802199999999999</v>
      </c>
      <c r="CM24">
        <v>500.02699999999999</v>
      </c>
      <c r="CN24">
        <v>102.182</v>
      </c>
      <c r="CO24">
        <v>0.20011300000000001</v>
      </c>
      <c r="CP24">
        <v>23.676600000000001</v>
      </c>
      <c r="CQ24">
        <v>22.9954</v>
      </c>
      <c r="CR24">
        <v>999.9</v>
      </c>
      <c r="CS24">
        <v>0</v>
      </c>
      <c r="CT24">
        <v>0</v>
      </c>
      <c r="CU24">
        <v>9993.75</v>
      </c>
      <c r="CV24">
        <v>0</v>
      </c>
      <c r="CW24">
        <v>1.5289399999999999E-3</v>
      </c>
      <c r="CX24">
        <v>-17.690100000000001</v>
      </c>
      <c r="CY24">
        <v>388.46199999999999</v>
      </c>
      <c r="CZ24">
        <v>404.79399999999998</v>
      </c>
      <c r="DA24">
        <v>3.99424</v>
      </c>
      <c r="DB24">
        <v>399.98099999999999</v>
      </c>
      <c r="DC24">
        <v>11.8917</v>
      </c>
      <c r="DD24">
        <v>1.6232599999999999</v>
      </c>
      <c r="DE24">
        <v>1.21512</v>
      </c>
      <c r="DF24">
        <v>14.1814</v>
      </c>
      <c r="DG24">
        <v>9.7881099999999996</v>
      </c>
      <c r="DH24">
        <v>399.99</v>
      </c>
      <c r="DI24">
        <v>0.89999099999999999</v>
      </c>
      <c r="DJ24">
        <v>0.100009</v>
      </c>
      <c r="DK24">
        <v>0</v>
      </c>
      <c r="DL24">
        <v>919.99599999999998</v>
      </c>
      <c r="DM24">
        <v>4.9990300000000003</v>
      </c>
      <c r="DN24">
        <v>3560.69</v>
      </c>
      <c r="DO24">
        <v>3075.34</v>
      </c>
      <c r="DP24">
        <v>37.25</v>
      </c>
      <c r="DQ24">
        <v>41.125</v>
      </c>
      <c r="DR24">
        <v>39.561999999999998</v>
      </c>
      <c r="DS24">
        <v>39.936999999999998</v>
      </c>
      <c r="DT24">
        <v>39.75</v>
      </c>
      <c r="DU24">
        <v>355.49</v>
      </c>
      <c r="DV24">
        <v>39.5</v>
      </c>
      <c r="DW24">
        <v>0</v>
      </c>
      <c r="DX24">
        <v>120.10000014305101</v>
      </c>
      <c r="DY24">
        <v>0</v>
      </c>
      <c r="DZ24">
        <v>919.2414</v>
      </c>
      <c r="EA24">
        <v>6.1595384551066896</v>
      </c>
      <c r="EB24">
        <v>22.047692255779399</v>
      </c>
      <c r="EC24">
        <v>3558.0387999999998</v>
      </c>
      <c r="ED24">
        <v>15</v>
      </c>
      <c r="EE24">
        <v>1599582268.5</v>
      </c>
      <c r="EF24" t="s">
        <v>408</v>
      </c>
      <c r="EG24">
        <v>1599582264.5</v>
      </c>
      <c r="EH24">
        <v>1599582268.5</v>
      </c>
      <c r="EI24">
        <v>10</v>
      </c>
      <c r="EJ24">
        <v>3.3000000000000002E-2</v>
      </c>
      <c r="EK24">
        <v>3.0000000000000001E-3</v>
      </c>
      <c r="EL24">
        <v>31.937000000000001</v>
      </c>
      <c r="EM24">
        <v>1.0840000000000001</v>
      </c>
      <c r="EN24">
        <v>400</v>
      </c>
      <c r="EO24">
        <v>12</v>
      </c>
      <c r="EP24">
        <v>0.18</v>
      </c>
      <c r="EQ24">
        <v>0.02</v>
      </c>
      <c r="ER24">
        <v>-17.665030000000002</v>
      </c>
      <c r="ES24">
        <v>-0.102301688555355</v>
      </c>
      <c r="ET24">
        <v>4.2718305209827799E-2</v>
      </c>
      <c r="EU24">
        <v>0</v>
      </c>
      <c r="EV24">
        <v>3.9792822499999998</v>
      </c>
      <c r="EW24">
        <v>8.5698799249524102E-2</v>
      </c>
      <c r="EX24">
        <v>8.4073805336442892E-3</v>
      </c>
      <c r="EY24">
        <v>1</v>
      </c>
      <c r="EZ24">
        <v>1</v>
      </c>
      <c r="FA24">
        <v>2</v>
      </c>
      <c r="FB24" t="s">
        <v>374</v>
      </c>
      <c r="FC24">
        <v>2.9382000000000001</v>
      </c>
      <c r="FD24">
        <v>2.8852500000000001</v>
      </c>
      <c r="FE24">
        <v>9.1234300000000004E-2</v>
      </c>
      <c r="FF24">
        <v>0.100981</v>
      </c>
      <c r="FG24">
        <v>8.5250400000000004E-2</v>
      </c>
      <c r="FH24">
        <v>7.1452699999999994E-2</v>
      </c>
      <c r="FI24">
        <v>29461.3</v>
      </c>
      <c r="FJ24">
        <v>29552.1</v>
      </c>
      <c r="FK24">
        <v>30011.1</v>
      </c>
      <c r="FL24">
        <v>29965.4</v>
      </c>
      <c r="FM24">
        <v>36592.5</v>
      </c>
      <c r="FN24">
        <v>35533.800000000003</v>
      </c>
      <c r="FO24">
        <v>43471.8</v>
      </c>
      <c r="FP24">
        <v>41063.5</v>
      </c>
      <c r="FQ24">
        <v>2.1372</v>
      </c>
      <c r="FR24">
        <v>2.1168300000000002</v>
      </c>
      <c r="FS24">
        <v>4.4207999999999997E-2</v>
      </c>
      <c r="FT24">
        <v>0</v>
      </c>
      <c r="FU24">
        <v>22.267199999999999</v>
      </c>
      <c r="FV24">
        <v>999.9</v>
      </c>
      <c r="FW24">
        <v>51.923000000000002</v>
      </c>
      <c r="FX24">
        <v>23.806000000000001</v>
      </c>
      <c r="FY24">
        <v>15.0426</v>
      </c>
      <c r="FZ24">
        <v>64.061899999999994</v>
      </c>
      <c r="GA24">
        <v>37.644199999999998</v>
      </c>
      <c r="GB24">
        <v>1</v>
      </c>
      <c r="GC24">
        <v>-0.17002</v>
      </c>
      <c r="GD24">
        <v>0.766795</v>
      </c>
      <c r="GE24">
        <v>20.289100000000001</v>
      </c>
      <c r="GF24">
        <v>5.2518799999999999</v>
      </c>
      <c r="GG24">
        <v>12.0345</v>
      </c>
      <c r="GH24">
        <v>5.0256499999999997</v>
      </c>
      <c r="GI24">
        <v>3.3010000000000002</v>
      </c>
      <c r="GJ24">
        <v>9999</v>
      </c>
      <c r="GK24">
        <v>999.9</v>
      </c>
      <c r="GL24">
        <v>9999</v>
      </c>
      <c r="GM24">
        <v>9999</v>
      </c>
      <c r="GN24">
        <v>1.87744</v>
      </c>
      <c r="GO24">
        <v>1.8791199999999999</v>
      </c>
      <c r="GP24">
        <v>1.8780399999999999</v>
      </c>
      <c r="GQ24">
        <v>1.87842</v>
      </c>
      <c r="GR24">
        <v>1.88</v>
      </c>
      <c r="GS24">
        <v>1.87453</v>
      </c>
      <c r="GT24">
        <v>1.88157</v>
      </c>
      <c r="GU24">
        <v>1.8763799999999999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31.937999999999999</v>
      </c>
      <c r="HJ24">
        <v>1.0838000000000001</v>
      </c>
      <c r="HK24">
        <v>31.937250000000098</v>
      </c>
      <c r="HL24">
        <v>0</v>
      </c>
      <c r="HM24">
        <v>0</v>
      </c>
      <c r="HN24">
        <v>0</v>
      </c>
      <c r="HO24">
        <v>1.08375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0.8</v>
      </c>
      <c r="HX24">
        <v>0.8</v>
      </c>
      <c r="HY24">
        <v>2</v>
      </c>
      <c r="HZ24">
        <v>507.76600000000002</v>
      </c>
      <c r="IA24">
        <v>551.93600000000004</v>
      </c>
      <c r="IB24">
        <v>22.0763</v>
      </c>
      <c r="IC24">
        <v>25.1431</v>
      </c>
      <c r="ID24">
        <v>30</v>
      </c>
      <c r="IE24">
        <v>25.120699999999999</v>
      </c>
      <c r="IF24">
        <v>25.095300000000002</v>
      </c>
      <c r="IG24">
        <v>18.354600000000001</v>
      </c>
      <c r="IH24">
        <v>87.654799999999994</v>
      </c>
      <c r="II24">
        <v>7.0842099999999997</v>
      </c>
      <c r="IJ24">
        <v>22.076699999999999</v>
      </c>
      <c r="IK24">
        <v>400</v>
      </c>
      <c r="IL24">
        <v>11.7288</v>
      </c>
      <c r="IM24">
        <v>101.71899999999999</v>
      </c>
      <c r="IN24">
        <v>111.84399999999999</v>
      </c>
    </row>
    <row r="25" spans="1:248" x14ac:dyDescent="0.35">
      <c r="A25">
        <v>8</v>
      </c>
      <c r="B25">
        <v>1599582400</v>
      </c>
      <c r="C25">
        <v>2043.9000000953699</v>
      </c>
      <c r="D25" t="s">
        <v>409</v>
      </c>
      <c r="E25" t="s">
        <v>410</v>
      </c>
      <c r="F25">
        <v>1599582400</v>
      </c>
      <c r="G25">
        <f t="shared" si="0"/>
        <v>3.2722017490513233E-3</v>
      </c>
      <c r="H25">
        <f t="shared" si="1"/>
        <v>9.4734489606790984</v>
      </c>
      <c r="I25">
        <f t="shared" si="2"/>
        <v>387.09800000000001</v>
      </c>
      <c r="J25">
        <f t="shared" si="3"/>
        <v>325.55674448970308</v>
      </c>
      <c r="K25">
        <f t="shared" si="4"/>
        <v>33.331390549665471</v>
      </c>
      <c r="L25">
        <f t="shared" si="5"/>
        <v>39.632152727226007</v>
      </c>
      <c r="M25">
        <f t="shared" si="6"/>
        <v>0.28938673927662006</v>
      </c>
      <c r="N25">
        <f t="shared" si="7"/>
        <v>2.9702073503825348</v>
      </c>
      <c r="O25">
        <f t="shared" si="8"/>
        <v>0.27458573970111128</v>
      </c>
      <c r="P25">
        <f t="shared" si="9"/>
        <v>0.17288279095302853</v>
      </c>
      <c r="Q25">
        <f t="shared" si="10"/>
        <v>41.245566452758716</v>
      </c>
      <c r="R25">
        <f t="shared" si="11"/>
        <v>23.050152745579211</v>
      </c>
      <c r="S25">
        <f t="shared" si="12"/>
        <v>22.990300000000001</v>
      </c>
      <c r="T25">
        <f t="shared" si="13"/>
        <v>2.8180666856085814</v>
      </c>
      <c r="U25">
        <f t="shared" si="14"/>
        <v>55.388346827186318</v>
      </c>
      <c r="V25">
        <f t="shared" si="15"/>
        <v>1.6244556966105002</v>
      </c>
      <c r="W25">
        <f t="shared" si="16"/>
        <v>2.9328474122523671</v>
      </c>
      <c r="X25">
        <f t="shared" si="17"/>
        <v>1.1936109889980813</v>
      </c>
      <c r="Y25">
        <f t="shared" si="18"/>
        <v>-144.30409713316337</v>
      </c>
      <c r="Z25">
        <f t="shared" si="19"/>
        <v>105.87783610713149</v>
      </c>
      <c r="AA25">
        <f t="shared" si="20"/>
        <v>7.4133906994638341</v>
      </c>
      <c r="AB25">
        <f t="shared" si="21"/>
        <v>10.23269612619066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54719.963637384943</v>
      </c>
      <c r="AH25" t="s">
        <v>372</v>
      </c>
      <c r="AI25">
        <v>15850.8</v>
      </c>
      <c r="AJ25">
        <v>301.286</v>
      </c>
      <c r="AK25">
        <v>1112.47</v>
      </c>
      <c r="AL25">
        <f t="shared" si="25"/>
        <v>811.18399999999997</v>
      </c>
      <c r="AM25">
        <f t="shared" si="26"/>
        <v>0.72917382041762924</v>
      </c>
      <c r="AN25">
        <v>-0.51996710630042997</v>
      </c>
      <c r="AO25" t="s">
        <v>411</v>
      </c>
      <c r="AP25">
        <v>10514.3</v>
      </c>
      <c r="AQ25">
        <v>870.03895999999997</v>
      </c>
      <c r="AR25">
        <v>2377.2600000000002</v>
      </c>
      <c r="AS25">
        <f t="shared" si="27"/>
        <v>0.63401606891968076</v>
      </c>
      <c r="AT25">
        <v>0.5</v>
      </c>
      <c r="AU25">
        <f t="shared" si="28"/>
        <v>210.5655599118011</v>
      </c>
      <c r="AV25">
        <f t="shared" si="29"/>
        <v>9.4734489606790984</v>
      </c>
      <c r="AW25">
        <f t="shared" si="30"/>
        <v>66.750974272575831</v>
      </c>
      <c r="AX25">
        <f t="shared" si="31"/>
        <v>0.70193836601802073</v>
      </c>
      <c r="AY25">
        <f t="shared" si="32"/>
        <v>4.7459879341927698E-2</v>
      </c>
      <c r="AZ25">
        <f t="shared" si="33"/>
        <v>-0.53203688279784289</v>
      </c>
      <c r="BA25" t="s">
        <v>412</v>
      </c>
      <c r="BB25">
        <v>708.57</v>
      </c>
      <c r="BC25">
        <f t="shared" si="34"/>
        <v>1668.69</v>
      </c>
      <c r="BD25">
        <f t="shared" si="35"/>
        <v>0.90323609538020866</v>
      </c>
      <c r="BE25">
        <f t="shared" si="36"/>
        <v>-3.1314434265907409</v>
      </c>
      <c r="BF25">
        <f t="shared" si="37"/>
        <v>0.72603078843954705</v>
      </c>
      <c r="BG25">
        <f t="shared" si="38"/>
        <v>-1.5591900234718636</v>
      </c>
      <c r="BH25">
        <f t="shared" si="39"/>
        <v>0.73560613895216198</v>
      </c>
      <c r="BI25">
        <f t="shared" si="40"/>
        <v>0.26439386104783802</v>
      </c>
      <c r="BJ25">
        <v>303</v>
      </c>
      <c r="BK25">
        <v>300</v>
      </c>
      <c r="BL25">
        <v>300</v>
      </c>
      <c r="BM25">
        <v>300</v>
      </c>
      <c r="BN25">
        <v>10514.3</v>
      </c>
      <c r="BO25">
        <v>2257.9299999999998</v>
      </c>
      <c r="BP25">
        <v>-8.5439699999999997E-3</v>
      </c>
      <c r="BQ25">
        <v>7.93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249.79900000000001</v>
      </c>
      <c r="CC25">
        <f t="shared" si="42"/>
        <v>210.5655599118011</v>
      </c>
      <c r="CD25">
        <f t="shared" si="43"/>
        <v>0.84293996337776012</v>
      </c>
      <c r="CE25">
        <f t="shared" si="44"/>
        <v>0.19587992675552027</v>
      </c>
      <c r="CF25">
        <v>1599582400</v>
      </c>
      <c r="CG25">
        <v>387.09800000000001</v>
      </c>
      <c r="CH25">
        <v>399.98500000000001</v>
      </c>
      <c r="CI25">
        <v>15.8665</v>
      </c>
      <c r="CJ25">
        <v>12.0025</v>
      </c>
      <c r="CK25">
        <v>355.13499999999999</v>
      </c>
      <c r="CL25">
        <v>14.780200000000001</v>
      </c>
      <c r="CM25">
        <v>500.04399999999998</v>
      </c>
      <c r="CN25">
        <v>102.18300000000001</v>
      </c>
      <c r="CO25">
        <v>0.199737</v>
      </c>
      <c r="CP25">
        <v>23.651499999999999</v>
      </c>
      <c r="CQ25">
        <v>22.990300000000001</v>
      </c>
      <c r="CR25">
        <v>999.9</v>
      </c>
      <c r="CS25">
        <v>0</v>
      </c>
      <c r="CT25">
        <v>0</v>
      </c>
      <c r="CU25">
        <v>10015</v>
      </c>
      <c r="CV25">
        <v>0</v>
      </c>
      <c r="CW25">
        <v>1.5289399999999999E-3</v>
      </c>
      <c r="CX25">
        <v>-12.887</v>
      </c>
      <c r="CY25">
        <v>393.33800000000002</v>
      </c>
      <c r="CZ25">
        <v>404.84399999999999</v>
      </c>
      <c r="DA25">
        <v>3.8639600000000001</v>
      </c>
      <c r="DB25">
        <v>399.98500000000001</v>
      </c>
      <c r="DC25">
        <v>12.0025</v>
      </c>
      <c r="DD25">
        <v>1.6212800000000001</v>
      </c>
      <c r="DE25">
        <v>1.22645</v>
      </c>
      <c r="DF25">
        <v>14.1625</v>
      </c>
      <c r="DG25">
        <v>9.92652</v>
      </c>
      <c r="DH25">
        <v>249.79900000000001</v>
      </c>
      <c r="DI25">
        <v>0.89998900000000004</v>
      </c>
      <c r="DJ25">
        <v>0.100011</v>
      </c>
      <c r="DK25">
        <v>0</v>
      </c>
      <c r="DL25">
        <v>869.70299999999997</v>
      </c>
      <c r="DM25">
        <v>4.9990300000000003</v>
      </c>
      <c r="DN25">
        <v>2103.87</v>
      </c>
      <c r="DO25">
        <v>1905.97</v>
      </c>
      <c r="DP25">
        <v>36.811999999999998</v>
      </c>
      <c r="DQ25">
        <v>40.936999999999998</v>
      </c>
      <c r="DR25">
        <v>39.25</v>
      </c>
      <c r="DS25">
        <v>39.811999999999998</v>
      </c>
      <c r="DT25">
        <v>39.436999999999998</v>
      </c>
      <c r="DU25">
        <v>220.32</v>
      </c>
      <c r="DV25">
        <v>24.48</v>
      </c>
      <c r="DW25">
        <v>0</v>
      </c>
      <c r="DX25">
        <v>85.299999952316298</v>
      </c>
      <c r="DY25">
        <v>0</v>
      </c>
      <c r="DZ25">
        <v>870.03895999999997</v>
      </c>
      <c r="EA25">
        <v>-1.62792308016114</v>
      </c>
      <c r="EB25">
        <v>-5.1284615255256698</v>
      </c>
      <c r="EC25">
        <v>2106.9068000000002</v>
      </c>
      <c r="ED25">
        <v>15</v>
      </c>
      <c r="EE25">
        <v>1599582371</v>
      </c>
      <c r="EF25" t="s">
        <v>413</v>
      </c>
      <c r="EG25">
        <v>1599582364</v>
      </c>
      <c r="EH25">
        <v>1599582371</v>
      </c>
      <c r="EI25">
        <v>11</v>
      </c>
      <c r="EJ25">
        <v>2.5000000000000001E-2</v>
      </c>
      <c r="EK25">
        <v>3.0000000000000001E-3</v>
      </c>
      <c r="EL25">
        <v>31.962</v>
      </c>
      <c r="EM25">
        <v>1.0860000000000001</v>
      </c>
      <c r="EN25">
        <v>400</v>
      </c>
      <c r="EO25">
        <v>12</v>
      </c>
      <c r="EP25">
        <v>0.19</v>
      </c>
      <c r="EQ25">
        <v>0.02</v>
      </c>
      <c r="ER25">
        <v>-12.8167925</v>
      </c>
      <c r="ES25">
        <v>7.9595121951226602E-2</v>
      </c>
      <c r="ET25">
        <v>0.100471031614839</v>
      </c>
      <c r="EU25">
        <v>1</v>
      </c>
      <c r="EV25">
        <v>3.851426</v>
      </c>
      <c r="EW25">
        <v>0.12537140712945299</v>
      </c>
      <c r="EX25">
        <v>1.47476289280684E-2</v>
      </c>
      <c r="EY25">
        <v>1</v>
      </c>
      <c r="EZ25">
        <v>2</v>
      </c>
      <c r="FA25">
        <v>2</v>
      </c>
      <c r="FB25" t="s">
        <v>383</v>
      </c>
      <c r="FC25">
        <v>2.9382100000000002</v>
      </c>
      <c r="FD25">
        <v>2.8850600000000002</v>
      </c>
      <c r="FE25">
        <v>9.2213299999999998E-2</v>
      </c>
      <c r="FF25">
        <v>0.100975</v>
      </c>
      <c r="FG25">
        <v>8.5150199999999995E-2</v>
      </c>
      <c r="FH25">
        <v>7.1945700000000001E-2</v>
      </c>
      <c r="FI25">
        <v>29427.200000000001</v>
      </c>
      <c r="FJ25">
        <v>29550.400000000001</v>
      </c>
      <c r="FK25">
        <v>30008.799999999999</v>
      </c>
      <c r="FL25">
        <v>29963.599999999999</v>
      </c>
      <c r="FM25">
        <v>36593.300000000003</v>
      </c>
      <c r="FN25">
        <v>35513.300000000003</v>
      </c>
      <c r="FO25">
        <v>43468</v>
      </c>
      <c r="FP25">
        <v>41061.699999999997</v>
      </c>
      <c r="FQ25">
        <v>2.1360800000000002</v>
      </c>
      <c r="FR25">
        <v>2.1156199999999998</v>
      </c>
      <c r="FS25">
        <v>4.4226599999999998E-2</v>
      </c>
      <c r="FT25">
        <v>0</v>
      </c>
      <c r="FU25">
        <v>22.261900000000001</v>
      </c>
      <c r="FV25">
        <v>999.9</v>
      </c>
      <c r="FW25">
        <v>51.795000000000002</v>
      </c>
      <c r="FX25">
        <v>23.927</v>
      </c>
      <c r="FY25">
        <v>15.1142</v>
      </c>
      <c r="FZ25">
        <v>63.591900000000003</v>
      </c>
      <c r="GA25">
        <v>37.848599999999998</v>
      </c>
      <c r="GB25">
        <v>1</v>
      </c>
      <c r="GC25">
        <v>-0.16850399999999999</v>
      </c>
      <c r="GD25">
        <v>0.52625</v>
      </c>
      <c r="GE25">
        <v>20.2913</v>
      </c>
      <c r="GF25">
        <v>5.2521800000000001</v>
      </c>
      <c r="GG25">
        <v>12.033899999999999</v>
      </c>
      <c r="GH25">
        <v>5.0256499999999997</v>
      </c>
      <c r="GI25">
        <v>3.3010000000000002</v>
      </c>
      <c r="GJ25">
        <v>9999</v>
      </c>
      <c r="GK25">
        <v>999.9</v>
      </c>
      <c r="GL25">
        <v>9999</v>
      </c>
      <c r="GM25">
        <v>9999</v>
      </c>
      <c r="GN25">
        <v>1.87744</v>
      </c>
      <c r="GO25">
        <v>1.8791199999999999</v>
      </c>
      <c r="GP25">
        <v>1.87801</v>
      </c>
      <c r="GQ25">
        <v>1.8784000000000001</v>
      </c>
      <c r="GR25">
        <v>1.88</v>
      </c>
      <c r="GS25">
        <v>1.87453</v>
      </c>
      <c r="GT25">
        <v>1.8815599999999999</v>
      </c>
      <c r="GU25">
        <v>1.8763700000000001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31.963000000000001</v>
      </c>
      <c r="HJ25">
        <v>1.0863</v>
      </c>
      <c r="HK25">
        <v>31.962350000000001</v>
      </c>
      <c r="HL25">
        <v>0</v>
      </c>
      <c r="HM25">
        <v>0</v>
      </c>
      <c r="HN25">
        <v>0</v>
      </c>
      <c r="HO25">
        <v>1.08626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0.6</v>
      </c>
      <c r="HX25">
        <v>0.5</v>
      </c>
      <c r="HY25">
        <v>2</v>
      </c>
      <c r="HZ25">
        <v>507.37</v>
      </c>
      <c r="IA25">
        <v>551.428</v>
      </c>
      <c r="IB25">
        <v>22.332599999999999</v>
      </c>
      <c r="IC25">
        <v>25.1706</v>
      </c>
      <c r="ID25">
        <v>30.000299999999999</v>
      </c>
      <c r="IE25">
        <v>25.153600000000001</v>
      </c>
      <c r="IF25">
        <v>25.1282</v>
      </c>
      <c r="IG25">
        <v>18.3597</v>
      </c>
      <c r="IH25">
        <v>84.384500000000003</v>
      </c>
      <c r="II25">
        <v>7.1535299999999999</v>
      </c>
      <c r="IJ25">
        <v>22.3308</v>
      </c>
      <c r="IK25">
        <v>400</v>
      </c>
      <c r="IL25">
        <v>11.9887</v>
      </c>
      <c r="IM25">
        <v>101.71</v>
      </c>
      <c r="IN25">
        <v>111.839</v>
      </c>
    </row>
    <row r="26" spans="1:248" x14ac:dyDescent="0.35">
      <c r="A26">
        <v>9</v>
      </c>
      <c r="B26">
        <v>1599582489</v>
      </c>
      <c r="C26">
        <v>2132.9000000953702</v>
      </c>
      <c r="D26" t="s">
        <v>414</v>
      </c>
      <c r="E26" t="s">
        <v>415</v>
      </c>
      <c r="F26">
        <v>1599582489</v>
      </c>
      <c r="G26">
        <f t="shared" si="0"/>
        <v>3.1409309207171324E-3</v>
      </c>
      <c r="H26">
        <f t="shared" si="1"/>
        <v>5.8014782850052535</v>
      </c>
      <c r="I26">
        <f t="shared" si="2"/>
        <v>391.55500000000001</v>
      </c>
      <c r="J26">
        <f t="shared" si="3"/>
        <v>349.75741213602134</v>
      </c>
      <c r="K26">
        <f t="shared" si="4"/>
        <v>35.808475838097486</v>
      </c>
      <c r="L26">
        <f t="shared" si="5"/>
        <v>40.087750167060001</v>
      </c>
      <c r="M26">
        <f t="shared" si="6"/>
        <v>0.27848846489515433</v>
      </c>
      <c r="N26">
        <f t="shared" si="7"/>
        <v>2.9721476661746706</v>
      </c>
      <c r="O26">
        <f t="shared" si="8"/>
        <v>0.26476135349945545</v>
      </c>
      <c r="P26">
        <f t="shared" si="9"/>
        <v>0.16665277063997838</v>
      </c>
      <c r="Q26">
        <f t="shared" si="10"/>
        <v>24.796742320287692</v>
      </c>
      <c r="R26">
        <f t="shared" si="11"/>
        <v>22.977852999095962</v>
      </c>
      <c r="S26">
        <f t="shared" si="12"/>
        <v>22.998799999999999</v>
      </c>
      <c r="T26">
        <f t="shared" si="13"/>
        <v>2.8195169305609991</v>
      </c>
      <c r="U26">
        <f t="shared" si="14"/>
        <v>55.658517745852485</v>
      </c>
      <c r="V26">
        <f t="shared" si="15"/>
        <v>1.6313473712172002</v>
      </c>
      <c r="W26">
        <f t="shared" si="16"/>
        <v>2.9309932015549651</v>
      </c>
      <c r="X26">
        <f t="shared" si="17"/>
        <v>1.1881695593437989</v>
      </c>
      <c r="Y26">
        <f t="shared" si="18"/>
        <v>-138.51505360362555</v>
      </c>
      <c r="Z26">
        <f t="shared" si="19"/>
        <v>102.9025477213909</v>
      </c>
      <c r="AA26">
        <f t="shared" si="20"/>
        <v>7.2002888260899391</v>
      </c>
      <c r="AB26">
        <f t="shared" si="21"/>
        <v>-3.6154747358570205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54779.492104452249</v>
      </c>
      <c r="AH26" t="s">
        <v>372</v>
      </c>
      <c r="AI26">
        <v>15850.8</v>
      </c>
      <c r="AJ26">
        <v>301.286</v>
      </c>
      <c r="AK26">
        <v>1112.47</v>
      </c>
      <c r="AL26">
        <f t="shared" si="25"/>
        <v>811.18399999999997</v>
      </c>
      <c r="AM26">
        <f t="shared" si="26"/>
        <v>0.72917382041762924</v>
      </c>
      <c r="AN26">
        <v>-0.51996710630042997</v>
      </c>
      <c r="AO26" t="s">
        <v>416</v>
      </c>
      <c r="AP26">
        <v>10505.4</v>
      </c>
      <c r="AQ26">
        <v>817.45630769230797</v>
      </c>
      <c r="AR26">
        <v>2456.2199999999998</v>
      </c>
      <c r="AS26">
        <f t="shared" si="27"/>
        <v>0.66718929587239417</v>
      </c>
      <c r="AT26">
        <v>0.5</v>
      </c>
      <c r="AU26">
        <f t="shared" si="28"/>
        <v>126.64168830823067</v>
      </c>
      <c r="AV26">
        <f t="shared" si="29"/>
        <v>5.8014782850052535</v>
      </c>
      <c r="AW26">
        <f t="shared" si="30"/>
        <v>42.24698942522982</v>
      </c>
      <c r="AX26">
        <f t="shared" si="31"/>
        <v>0.71161785182109094</v>
      </c>
      <c r="AY26">
        <f t="shared" si="32"/>
        <v>4.9915991138084356E-2</v>
      </c>
      <c r="AZ26">
        <f t="shared" si="33"/>
        <v>-0.5470804732475103</v>
      </c>
      <c r="BA26" t="s">
        <v>417</v>
      </c>
      <c r="BB26">
        <v>708.33</v>
      </c>
      <c r="BC26">
        <f t="shared" si="34"/>
        <v>1747.8899999999999</v>
      </c>
      <c r="BD26">
        <f t="shared" si="35"/>
        <v>0.93756683332915225</v>
      </c>
      <c r="BE26">
        <f t="shared" si="36"/>
        <v>-3.3249616469540255</v>
      </c>
      <c r="BF26">
        <f t="shared" si="37"/>
        <v>0.76047047951709523</v>
      </c>
      <c r="BG26">
        <f t="shared" si="38"/>
        <v>-1.6565292214836582</v>
      </c>
      <c r="BH26">
        <f t="shared" si="39"/>
        <v>0.81240637426460405</v>
      </c>
      <c r="BI26">
        <f t="shared" si="40"/>
        <v>0.18759362573539595</v>
      </c>
      <c r="BJ26">
        <v>305</v>
      </c>
      <c r="BK26">
        <v>300</v>
      </c>
      <c r="BL26">
        <v>300</v>
      </c>
      <c r="BM26">
        <v>300</v>
      </c>
      <c r="BN26">
        <v>10505.4</v>
      </c>
      <c r="BO26">
        <v>2335.15</v>
      </c>
      <c r="BP26">
        <v>-8.6238700000000005E-3</v>
      </c>
      <c r="BQ26">
        <v>10.82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150.245</v>
      </c>
      <c r="CC26">
        <f t="shared" si="42"/>
        <v>126.64168830823067</v>
      </c>
      <c r="CD26">
        <f t="shared" si="43"/>
        <v>0.84290118345522758</v>
      </c>
      <c r="CE26">
        <f t="shared" si="44"/>
        <v>0.19580236691045524</v>
      </c>
      <c r="CF26">
        <v>1599582489</v>
      </c>
      <c r="CG26">
        <v>391.55500000000001</v>
      </c>
      <c r="CH26">
        <v>399.99200000000002</v>
      </c>
      <c r="CI26">
        <v>15.934100000000001</v>
      </c>
      <c r="CJ26">
        <v>12.225300000000001</v>
      </c>
      <c r="CK26">
        <v>359.62</v>
      </c>
      <c r="CL26">
        <v>14.838900000000001</v>
      </c>
      <c r="CM26">
        <v>500.03500000000003</v>
      </c>
      <c r="CN26">
        <v>102.181</v>
      </c>
      <c r="CO26">
        <v>0.19989199999999999</v>
      </c>
      <c r="CP26">
        <v>23.640999999999998</v>
      </c>
      <c r="CQ26">
        <v>22.998799999999999</v>
      </c>
      <c r="CR26">
        <v>999.9</v>
      </c>
      <c r="CS26">
        <v>0</v>
      </c>
      <c r="CT26">
        <v>0</v>
      </c>
      <c r="CU26">
        <v>10026.200000000001</v>
      </c>
      <c r="CV26">
        <v>0</v>
      </c>
      <c r="CW26">
        <v>1.5289399999999999E-3</v>
      </c>
      <c r="CX26">
        <v>-8.4376200000000008</v>
      </c>
      <c r="CY26">
        <v>397.89499999999998</v>
      </c>
      <c r="CZ26">
        <v>404.94299999999998</v>
      </c>
      <c r="DA26">
        <v>3.7087500000000002</v>
      </c>
      <c r="DB26">
        <v>399.99200000000002</v>
      </c>
      <c r="DC26">
        <v>12.225300000000001</v>
      </c>
      <c r="DD26">
        <v>1.6281600000000001</v>
      </c>
      <c r="DE26">
        <v>1.2492000000000001</v>
      </c>
      <c r="DF26">
        <v>14.228</v>
      </c>
      <c r="DG26">
        <v>10.2012</v>
      </c>
      <c r="DH26">
        <v>150.245</v>
      </c>
      <c r="DI26">
        <v>0.89999099999999999</v>
      </c>
      <c r="DJ26">
        <v>0.100009</v>
      </c>
      <c r="DK26">
        <v>0</v>
      </c>
      <c r="DL26">
        <v>817.851</v>
      </c>
      <c r="DM26">
        <v>4.9990300000000003</v>
      </c>
      <c r="DN26">
        <v>1187.97</v>
      </c>
      <c r="DO26">
        <v>1130.8599999999999</v>
      </c>
      <c r="DP26">
        <v>36.375</v>
      </c>
      <c r="DQ26">
        <v>40.686999999999998</v>
      </c>
      <c r="DR26">
        <v>38.875</v>
      </c>
      <c r="DS26">
        <v>39.625</v>
      </c>
      <c r="DT26">
        <v>39.061999999999998</v>
      </c>
      <c r="DU26">
        <v>130.72</v>
      </c>
      <c r="DV26">
        <v>14.53</v>
      </c>
      <c r="DW26">
        <v>0</v>
      </c>
      <c r="DX26">
        <v>88.799999952316298</v>
      </c>
      <c r="DY26">
        <v>0</v>
      </c>
      <c r="DZ26">
        <v>817.45630769230797</v>
      </c>
      <c r="EA26">
        <v>1.5768205034604801</v>
      </c>
      <c r="EB26">
        <v>0.16273493199071001</v>
      </c>
      <c r="EC26">
        <v>1186.2553846153801</v>
      </c>
      <c r="ED26">
        <v>15</v>
      </c>
      <c r="EE26">
        <v>1599582458</v>
      </c>
      <c r="EF26" t="s">
        <v>418</v>
      </c>
      <c r="EG26">
        <v>1599582449.5</v>
      </c>
      <c r="EH26">
        <v>1599582458</v>
      </c>
      <c r="EI26">
        <v>12</v>
      </c>
      <c r="EJ26">
        <v>-2.8000000000000001E-2</v>
      </c>
      <c r="EK26">
        <v>8.9999999999999993E-3</v>
      </c>
      <c r="EL26">
        <v>31.934000000000001</v>
      </c>
      <c r="EM26">
        <v>1.095</v>
      </c>
      <c r="EN26">
        <v>400</v>
      </c>
      <c r="EO26">
        <v>12</v>
      </c>
      <c r="EP26">
        <v>0.19</v>
      </c>
      <c r="EQ26">
        <v>0.03</v>
      </c>
      <c r="ER26">
        <v>-8.3735687500000004</v>
      </c>
      <c r="ES26">
        <v>-8.4551707317060507E-2</v>
      </c>
      <c r="ET26">
        <v>5.8559720251530403E-2</v>
      </c>
      <c r="EU26">
        <v>1</v>
      </c>
      <c r="EV26">
        <v>3.70214</v>
      </c>
      <c r="EW26">
        <v>7.3713545966218097E-2</v>
      </c>
      <c r="EX26">
        <v>8.9207897632440306E-3</v>
      </c>
      <c r="EY26">
        <v>1</v>
      </c>
      <c r="EZ26">
        <v>2</v>
      </c>
      <c r="FA26">
        <v>2</v>
      </c>
      <c r="FB26" t="s">
        <v>383</v>
      </c>
      <c r="FC26">
        <v>2.9381499999999998</v>
      </c>
      <c r="FD26">
        <v>2.8853200000000001</v>
      </c>
      <c r="FE26">
        <v>9.3123200000000003E-2</v>
      </c>
      <c r="FF26">
        <v>0.100968</v>
      </c>
      <c r="FG26">
        <v>8.5390499999999994E-2</v>
      </c>
      <c r="FH26">
        <v>7.2935700000000006E-2</v>
      </c>
      <c r="FI26">
        <v>29394.6</v>
      </c>
      <c r="FJ26">
        <v>29547.9</v>
      </c>
      <c r="FK26">
        <v>30005.7</v>
      </c>
      <c r="FL26">
        <v>29961.1</v>
      </c>
      <c r="FM26">
        <v>36580.1</v>
      </c>
      <c r="FN26">
        <v>35472.1</v>
      </c>
      <c r="FO26">
        <v>43463.8</v>
      </c>
      <c r="FP26">
        <v>41058</v>
      </c>
      <c r="FQ26">
        <v>2.1354700000000002</v>
      </c>
      <c r="FR26">
        <v>2.1143000000000001</v>
      </c>
      <c r="FS26">
        <v>4.0762100000000002E-2</v>
      </c>
      <c r="FT26">
        <v>0</v>
      </c>
      <c r="FU26">
        <v>22.327500000000001</v>
      </c>
      <c r="FV26">
        <v>999.9</v>
      </c>
      <c r="FW26">
        <v>51.642000000000003</v>
      </c>
      <c r="FX26">
        <v>24.018000000000001</v>
      </c>
      <c r="FY26">
        <v>15.1532</v>
      </c>
      <c r="FZ26">
        <v>63.931899999999999</v>
      </c>
      <c r="GA26">
        <v>37.760399999999997</v>
      </c>
      <c r="GB26">
        <v>1</v>
      </c>
      <c r="GC26">
        <v>-0.16588700000000001</v>
      </c>
      <c r="GD26">
        <v>0.69901400000000002</v>
      </c>
      <c r="GE26">
        <v>20.291899999999998</v>
      </c>
      <c r="GF26">
        <v>5.2515799999999997</v>
      </c>
      <c r="GG26">
        <v>12.0345</v>
      </c>
      <c r="GH26">
        <v>5.0256499999999997</v>
      </c>
      <c r="GI26">
        <v>3.3010000000000002</v>
      </c>
      <c r="GJ26">
        <v>9999</v>
      </c>
      <c r="GK26">
        <v>999.9</v>
      </c>
      <c r="GL26">
        <v>9999</v>
      </c>
      <c r="GM26">
        <v>9999</v>
      </c>
      <c r="GN26">
        <v>1.87744</v>
      </c>
      <c r="GO26">
        <v>1.8791199999999999</v>
      </c>
      <c r="GP26">
        <v>1.8780300000000001</v>
      </c>
      <c r="GQ26">
        <v>1.87843</v>
      </c>
      <c r="GR26">
        <v>1.88</v>
      </c>
      <c r="GS26">
        <v>1.8745400000000001</v>
      </c>
      <c r="GT26">
        <v>1.88157</v>
      </c>
      <c r="GU26">
        <v>1.8763700000000001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31.934999999999999</v>
      </c>
      <c r="HJ26">
        <v>1.0952</v>
      </c>
      <c r="HK26">
        <v>31.934349999999998</v>
      </c>
      <c r="HL26">
        <v>0</v>
      </c>
      <c r="HM26">
        <v>0</v>
      </c>
      <c r="HN26">
        <v>0</v>
      </c>
      <c r="HO26">
        <v>1.0951904761904701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0.7</v>
      </c>
      <c r="HX26">
        <v>0.5</v>
      </c>
      <c r="HY26">
        <v>2</v>
      </c>
      <c r="HZ26">
        <v>507.34</v>
      </c>
      <c r="IA26">
        <v>550.88099999999997</v>
      </c>
      <c r="IB26">
        <v>22.276700000000002</v>
      </c>
      <c r="IC26">
        <v>25.205400000000001</v>
      </c>
      <c r="ID26">
        <v>30.000399999999999</v>
      </c>
      <c r="IE26">
        <v>25.190899999999999</v>
      </c>
      <c r="IF26">
        <v>25.165800000000001</v>
      </c>
      <c r="IG26">
        <v>18.361999999999998</v>
      </c>
      <c r="IH26">
        <v>80.719499999999996</v>
      </c>
      <c r="II26">
        <v>7.3479000000000001</v>
      </c>
      <c r="IJ26">
        <v>22.265799999999999</v>
      </c>
      <c r="IK26">
        <v>400</v>
      </c>
      <c r="IL26">
        <v>12.128500000000001</v>
      </c>
      <c r="IM26">
        <v>101.7</v>
      </c>
      <c r="IN26">
        <v>111.82899999999999</v>
      </c>
    </row>
    <row r="27" spans="1:248" x14ac:dyDescent="0.35">
      <c r="A27">
        <v>10</v>
      </c>
      <c r="B27">
        <v>1599582586</v>
      </c>
      <c r="C27">
        <v>2229.9000000953702</v>
      </c>
      <c r="D27" t="s">
        <v>419</v>
      </c>
      <c r="E27" t="s">
        <v>420</v>
      </c>
      <c r="F27">
        <v>1599582586</v>
      </c>
      <c r="G27">
        <f t="shared" si="0"/>
        <v>2.9418001331840259E-3</v>
      </c>
      <c r="H27">
        <f t="shared" si="1"/>
        <v>3.7863861349178962</v>
      </c>
      <c r="I27">
        <f t="shared" si="2"/>
        <v>394.05700000000002</v>
      </c>
      <c r="J27">
        <f t="shared" si="3"/>
        <v>362.57017266241445</v>
      </c>
      <c r="K27">
        <f t="shared" si="4"/>
        <v>37.118488709899587</v>
      </c>
      <c r="L27">
        <f t="shared" si="5"/>
        <v>40.341984554741003</v>
      </c>
      <c r="M27">
        <f t="shared" si="6"/>
        <v>0.25927590654681587</v>
      </c>
      <c r="N27">
        <f t="shared" si="7"/>
        <v>2.9663350678102236</v>
      </c>
      <c r="O27">
        <f t="shared" si="8"/>
        <v>0.24731161737314217</v>
      </c>
      <c r="P27">
        <f t="shared" si="9"/>
        <v>0.1555986902409853</v>
      </c>
      <c r="Q27">
        <f t="shared" si="10"/>
        <v>16.483933046458926</v>
      </c>
      <c r="R27">
        <f t="shared" si="11"/>
        <v>22.936159096367021</v>
      </c>
      <c r="S27">
        <f t="shared" si="12"/>
        <v>22.995200000000001</v>
      </c>
      <c r="T27">
        <f t="shared" si="13"/>
        <v>2.8189026294847106</v>
      </c>
      <c r="U27">
        <f t="shared" si="14"/>
        <v>55.674476469616522</v>
      </c>
      <c r="V27">
        <f t="shared" si="15"/>
        <v>1.627573854674</v>
      </c>
      <c r="W27">
        <f t="shared" si="16"/>
        <v>2.9233752302317977</v>
      </c>
      <c r="X27">
        <f t="shared" si="17"/>
        <v>1.1913287748107106</v>
      </c>
      <c r="Y27">
        <f t="shared" si="18"/>
        <v>-129.73338587341556</v>
      </c>
      <c r="Z27">
        <f t="shared" si="19"/>
        <v>96.368428451527748</v>
      </c>
      <c r="AA27">
        <f t="shared" si="20"/>
        <v>6.7546957475472036</v>
      </c>
      <c r="AB27">
        <f t="shared" si="21"/>
        <v>-10.126328627881676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54614.756249623664</v>
      </c>
      <c r="AH27" t="s">
        <v>372</v>
      </c>
      <c r="AI27">
        <v>15850.8</v>
      </c>
      <c r="AJ27">
        <v>301.286</v>
      </c>
      <c r="AK27">
        <v>1112.47</v>
      </c>
      <c r="AL27">
        <f t="shared" si="25"/>
        <v>811.18399999999997</v>
      </c>
      <c r="AM27">
        <f t="shared" si="26"/>
        <v>0.72917382041762924</v>
      </c>
      <c r="AN27">
        <v>-0.51996710630042997</v>
      </c>
      <c r="AO27" t="s">
        <v>421</v>
      </c>
      <c r="AP27">
        <v>10501</v>
      </c>
      <c r="AQ27">
        <v>786.67067999999995</v>
      </c>
      <c r="AR27">
        <v>2540.94</v>
      </c>
      <c r="AS27">
        <f t="shared" si="27"/>
        <v>0.69040170960353264</v>
      </c>
      <c r="AT27">
        <v>0.5</v>
      </c>
      <c r="AU27">
        <f t="shared" si="28"/>
        <v>84.231465567096166</v>
      </c>
      <c r="AV27">
        <f t="shared" si="29"/>
        <v>3.7863861349178962</v>
      </c>
      <c r="AW27">
        <f t="shared" si="30"/>
        <v>29.076773914967141</v>
      </c>
      <c r="AX27">
        <f t="shared" si="31"/>
        <v>0.72414539501129516</v>
      </c>
      <c r="AY27">
        <f t="shared" si="32"/>
        <v>5.1125232265940082E-2</v>
      </c>
      <c r="AZ27">
        <f t="shared" si="33"/>
        <v>-0.56218171227970748</v>
      </c>
      <c r="BA27" t="s">
        <v>422</v>
      </c>
      <c r="BB27">
        <v>700.93</v>
      </c>
      <c r="BC27">
        <f t="shared" si="34"/>
        <v>1840.0100000000002</v>
      </c>
      <c r="BD27">
        <f t="shared" si="35"/>
        <v>0.95340205759751295</v>
      </c>
      <c r="BE27">
        <f t="shared" si="36"/>
        <v>-3.4710356222967387</v>
      </c>
      <c r="BF27">
        <f t="shared" si="37"/>
        <v>0.78327693474081272</v>
      </c>
      <c r="BG27">
        <f t="shared" si="38"/>
        <v>-1.760969151265311</v>
      </c>
      <c r="BH27">
        <f t="shared" si="39"/>
        <v>0.84948901900325657</v>
      </c>
      <c r="BI27">
        <f t="shared" si="40"/>
        <v>0.15051098099674343</v>
      </c>
      <c r="BJ27">
        <v>307</v>
      </c>
      <c r="BK27">
        <v>300</v>
      </c>
      <c r="BL27">
        <v>300</v>
      </c>
      <c r="BM27">
        <v>300</v>
      </c>
      <c r="BN27">
        <v>10501</v>
      </c>
      <c r="BO27">
        <v>2430.61</v>
      </c>
      <c r="BP27">
        <v>-8.6642000000000004E-3</v>
      </c>
      <c r="BQ27">
        <v>9.08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99.936599999999999</v>
      </c>
      <c r="CC27">
        <f t="shared" si="42"/>
        <v>84.231465567096166</v>
      </c>
      <c r="CD27">
        <f t="shared" si="43"/>
        <v>0.84284902195087852</v>
      </c>
      <c r="CE27">
        <f t="shared" si="44"/>
        <v>0.19569804390175707</v>
      </c>
      <c r="CF27">
        <v>1599582586</v>
      </c>
      <c r="CG27">
        <v>394.05700000000002</v>
      </c>
      <c r="CH27">
        <v>399.99099999999999</v>
      </c>
      <c r="CI27">
        <v>15.898</v>
      </c>
      <c r="CJ27">
        <v>12.4244</v>
      </c>
      <c r="CK27">
        <v>362.10599999999999</v>
      </c>
      <c r="CL27">
        <v>14.7935</v>
      </c>
      <c r="CM27">
        <v>500.06299999999999</v>
      </c>
      <c r="CN27">
        <v>102.176</v>
      </c>
      <c r="CO27">
        <v>0.200013</v>
      </c>
      <c r="CP27">
        <v>23.597799999999999</v>
      </c>
      <c r="CQ27">
        <v>22.995200000000001</v>
      </c>
      <c r="CR27">
        <v>999.9</v>
      </c>
      <c r="CS27">
        <v>0</v>
      </c>
      <c r="CT27">
        <v>0</v>
      </c>
      <c r="CU27">
        <v>9993.75</v>
      </c>
      <c r="CV27">
        <v>0</v>
      </c>
      <c r="CW27">
        <v>1.5289399999999999E-3</v>
      </c>
      <c r="CX27">
        <v>-5.9344799999999998</v>
      </c>
      <c r="CY27">
        <v>400.423</v>
      </c>
      <c r="CZ27">
        <v>405.02300000000002</v>
      </c>
      <c r="DA27">
        <v>3.4736799999999999</v>
      </c>
      <c r="DB27">
        <v>399.99099999999999</v>
      </c>
      <c r="DC27">
        <v>12.4244</v>
      </c>
      <c r="DD27">
        <v>1.6244099999999999</v>
      </c>
      <c r="DE27">
        <v>1.2694799999999999</v>
      </c>
      <c r="DF27">
        <v>14.192299999999999</v>
      </c>
      <c r="DG27">
        <v>10.442299999999999</v>
      </c>
      <c r="DH27">
        <v>99.936599999999999</v>
      </c>
      <c r="DI27">
        <v>0.89999099999999999</v>
      </c>
      <c r="DJ27">
        <v>0.100009</v>
      </c>
      <c r="DK27">
        <v>0</v>
      </c>
      <c r="DL27">
        <v>786.82799999999997</v>
      </c>
      <c r="DM27">
        <v>4.9990300000000003</v>
      </c>
      <c r="DN27">
        <v>758.35500000000002</v>
      </c>
      <c r="DO27">
        <v>739.17</v>
      </c>
      <c r="DP27">
        <v>35.936999999999998</v>
      </c>
      <c r="DQ27">
        <v>40.375</v>
      </c>
      <c r="DR27">
        <v>38.561999999999998</v>
      </c>
      <c r="DS27">
        <v>39.311999999999998</v>
      </c>
      <c r="DT27">
        <v>38.686999999999998</v>
      </c>
      <c r="DU27">
        <v>85.44</v>
      </c>
      <c r="DV27">
        <v>9.49</v>
      </c>
      <c r="DW27">
        <v>0</v>
      </c>
      <c r="DX27">
        <v>96.600000143051105</v>
      </c>
      <c r="DY27">
        <v>0</v>
      </c>
      <c r="DZ27">
        <v>786.67067999999995</v>
      </c>
      <c r="EA27">
        <v>-0.49023076141599797</v>
      </c>
      <c r="EB27">
        <v>-1.2279999176777601</v>
      </c>
      <c r="EC27">
        <v>758.89736000000005</v>
      </c>
      <c r="ED27">
        <v>15</v>
      </c>
      <c r="EE27">
        <v>1599582555.5</v>
      </c>
      <c r="EF27" t="s">
        <v>423</v>
      </c>
      <c r="EG27">
        <v>1599582546.5</v>
      </c>
      <c r="EH27">
        <v>1599582555.5</v>
      </c>
      <c r="EI27">
        <v>13</v>
      </c>
      <c r="EJ27">
        <v>1.6E-2</v>
      </c>
      <c r="EK27">
        <v>8.9999999999999993E-3</v>
      </c>
      <c r="EL27">
        <v>31.95</v>
      </c>
      <c r="EM27">
        <v>1.1040000000000001</v>
      </c>
      <c r="EN27">
        <v>400</v>
      </c>
      <c r="EO27">
        <v>12</v>
      </c>
      <c r="EP27">
        <v>0.3</v>
      </c>
      <c r="EQ27">
        <v>0.03</v>
      </c>
      <c r="ER27">
        <v>-5.8936495000000004</v>
      </c>
      <c r="ES27">
        <v>7.0391144465287006E-2</v>
      </c>
      <c r="ET27">
        <v>6.0101645857247601E-2</v>
      </c>
      <c r="EU27">
        <v>1</v>
      </c>
      <c r="EV27">
        <v>3.4770457499999998</v>
      </c>
      <c r="EW27">
        <v>5.1710206378980099E-2</v>
      </c>
      <c r="EX27">
        <v>8.2635358314404102E-3</v>
      </c>
      <c r="EY27">
        <v>1</v>
      </c>
      <c r="EZ27">
        <v>2</v>
      </c>
      <c r="FA27">
        <v>2</v>
      </c>
      <c r="FB27" t="s">
        <v>383</v>
      </c>
      <c r="FC27">
        <v>2.93818</v>
      </c>
      <c r="FD27">
        <v>2.8851499999999999</v>
      </c>
      <c r="FE27">
        <v>9.3618199999999999E-2</v>
      </c>
      <c r="FF27">
        <v>0.100956</v>
      </c>
      <c r="FG27">
        <v>8.5187399999999996E-2</v>
      </c>
      <c r="FH27">
        <v>7.3811600000000005E-2</v>
      </c>
      <c r="FI27">
        <v>29375.7</v>
      </c>
      <c r="FJ27">
        <v>29546.6</v>
      </c>
      <c r="FK27">
        <v>30003.1</v>
      </c>
      <c r="FL27">
        <v>29959.599999999999</v>
      </c>
      <c r="FM27">
        <v>36585.300000000003</v>
      </c>
      <c r="FN27">
        <v>35437.199999999997</v>
      </c>
      <c r="FO27">
        <v>43460.2</v>
      </c>
      <c r="FP27">
        <v>41056.5</v>
      </c>
      <c r="FQ27">
        <v>2.1350500000000001</v>
      </c>
      <c r="FR27">
        <v>2.11348</v>
      </c>
      <c r="FS27">
        <v>4.0426900000000002E-2</v>
      </c>
      <c r="FT27">
        <v>0</v>
      </c>
      <c r="FU27">
        <v>22.3293</v>
      </c>
      <c r="FV27">
        <v>999.9</v>
      </c>
      <c r="FW27">
        <v>51.526000000000003</v>
      </c>
      <c r="FX27">
        <v>24.149000000000001</v>
      </c>
      <c r="FY27">
        <v>15.239800000000001</v>
      </c>
      <c r="FZ27">
        <v>64.011899999999997</v>
      </c>
      <c r="GA27">
        <v>37.632199999999997</v>
      </c>
      <c r="GB27">
        <v>1</v>
      </c>
      <c r="GC27">
        <v>-0.163908</v>
      </c>
      <c r="GD27">
        <v>0.615618</v>
      </c>
      <c r="GE27">
        <v>20.2925</v>
      </c>
      <c r="GF27">
        <v>5.2488900000000003</v>
      </c>
      <c r="GG27">
        <v>12.0341</v>
      </c>
      <c r="GH27">
        <v>5.0256999999999996</v>
      </c>
      <c r="GI27">
        <v>3.3010000000000002</v>
      </c>
      <c r="GJ27">
        <v>9999</v>
      </c>
      <c r="GK27">
        <v>999.9</v>
      </c>
      <c r="GL27">
        <v>9999</v>
      </c>
      <c r="GM27">
        <v>9999</v>
      </c>
      <c r="GN27">
        <v>1.87744</v>
      </c>
      <c r="GO27">
        <v>1.8791199999999999</v>
      </c>
      <c r="GP27">
        <v>1.8779999999999999</v>
      </c>
      <c r="GQ27">
        <v>1.8783799999999999</v>
      </c>
      <c r="GR27">
        <v>1.8798999999999999</v>
      </c>
      <c r="GS27">
        <v>1.8745099999999999</v>
      </c>
      <c r="GT27">
        <v>1.8815599999999999</v>
      </c>
      <c r="GU27">
        <v>1.87636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31.951000000000001</v>
      </c>
      <c r="HJ27">
        <v>1.1045</v>
      </c>
      <c r="HK27">
        <v>31.95025</v>
      </c>
      <c r="HL27">
        <v>0</v>
      </c>
      <c r="HM27">
        <v>0</v>
      </c>
      <c r="HN27">
        <v>0</v>
      </c>
      <c r="HO27">
        <v>1.1045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0.7</v>
      </c>
      <c r="HX27">
        <v>0.5</v>
      </c>
      <c r="HY27">
        <v>2</v>
      </c>
      <c r="HZ27">
        <v>507.37299999999999</v>
      </c>
      <c r="IA27">
        <v>550.64400000000001</v>
      </c>
      <c r="IB27">
        <v>22.279699999999998</v>
      </c>
      <c r="IC27">
        <v>25.234200000000001</v>
      </c>
      <c r="ID27">
        <v>30</v>
      </c>
      <c r="IE27">
        <v>25.223199999999999</v>
      </c>
      <c r="IF27">
        <v>25.199100000000001</v>
      </c>
      <c r="IG27">
        <v>18.366099999999999</v>
      </c>
      <c r="IH27">
        <v>77.465199999999996</v>
      </c>
      <c r="II27">
        <v>7.5848300000000002</v>
      </c>
      <c r="IJ27">
        <v>22.2789</v>
      </c>
      <c r="IK27">
        <v>400</v>
      </c>
      <c r="IL27">
        <v>12.4282</v>
      </c>
      <c r="IM27">
        <v>101.69199999999999</v>
      </c>
      <c r="IN27">
        <v>111.824</v>
      </c>
    </row>
    <row r="28" spans="1:248" x14ac:dyDescent="0.35">
      <c r="A28">
        <v>11</v>
      </c>
      <c r="B28">
        <v>1599582680</v>
      </c>
      <c r="C28">
        <v>2323.9000000953702</v>
      </c>
      <c r="D28" t="s">
        <v>424</v>
      </c>
      <c r="E28" t="s">
        <v>425</v>
      </c>
      <c r="F28">
        <v>1599582680</v>
      </c>
      <c r="G28">
        <f t="shared" si="0"/>
        <v>2.6924746290975777E-3</v>
      </c>
      <c r="H28">
        <f t="shared" si="1"/>
        <v>1.2662786893911426</v>
      </c>
      <c r="I28">
        <f t="shared" si="2"/>
        <v>397.18299999999999</v>
      </c>
      <c r="J28">
        <f t="shared" si="3"/>
        <v>380.92305573926149</v>
      </c>
      <c r="K28">
        <f t="shared" si="4"/>
        <v>38.998403056459523</v>
      </c>
      <c r="L28">
        <f t="shared" si="5"/>
        <v>40.663074833087002</v>
      </c>
      <c r="M28">
        <f t="shared" si="6"/>
        <v>0.23627134254251161</v>
      </c>
      <c r="N28">
        <f t="shared" si="7"/>
        <v>2.9699265055850335</v>
      </c>
      <c r="O28">
        <f t="shared" si="8"/>
        <v>0.22630355971624722</v>
      </c>
      <c r="P28">
        <f t="shared" si="9"/>
        <v>0.14230024772536429</v>
      </c>
      <c r="Q28">
        <f t="shared" si="10"/>
        <v>8.1991517575387363</v>
      </c>
      <c r="R28">
        <f t="shared" si="11"/>
        <v>22.939218513483997</v>
      </c>
      <c r="S28">
        <f t="shared" si="12"/>
        <v>22.9984</v>
      </c>
      <c r="T28">
        <f t="shared" si="13"/>
        <v>2.8194486691030489</v>
      </c>
      <c r="U28">
        <f t="shared" si="14"/>
        <v>55.728950763041063</v>
      </c>
      <c r="V28">
        <f t="shared" si="15"/>
        <v>1.6278416308378001</v>
      </c>
      <c r="W28">
        <f t="shared" si="16"/>
        <v>2.9209981680067263</v>
      </c>
      <c r="X28">
        <f t="shared" si="17"/>
        <v>1.1916070382652488</v>
      </c>
      <c r="Y28">
        <f t="shared" si="18"/>
        <v>-118.73813114320318</v>
      </c>
      <c r="Z28">
        <f t="shared" si="19"/>
        <v>93.811189704915691</v>
      </c>
      <c r="AA28">
        <f t="shared" si="20"/>
        <v>6.5671584065955466</v>
      </c>
      <c r="AB28">
        <f t="shared" si="21"/>
        <v>-10.160631274153204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54723.932051737902</v>
      </c>
      <c r="AH28" t="s">
        <v>372</v>
      </c>
      <c r="AI28">
        <v>15850.8</v>
      </c>
      <c r="AJ28">
        <v>301.286</v>
      </c>
      <c r="AK28">
        <v>1112.47</v>
      </c>
      <c r="AL28">
        <f t="shared" si="25"/>
        <v>811.18399999999997</v>
      </c>
      <c r="AM28">
        <f t="shared" si="26"/>
        <v>0.72917382041762924</v>
      </c>
      <c r="AN28">
        <v>-0.51996710630042997</v>
      </c>
      <c r="AO28" t="s">
        <v>426</v>
      </c>
      <c r="AP28">
        <v>10496</v>
      </c>
      <c r="AQ28">
        <v>749.00912000000005</v>
      </c>
      <c r="AR28">
        <v>2568.91</v>
      </c>
      <c r="AS28">
        <f t="shared" si="27"/>
        <v>0.70843310197710307</v>
      </c>
      <c r="AT28">
        <v>0.5</v>
      </c>
      <c r="AU28">
        <f t="shared" si="28"/>
        <v>41.961120606150395</v>
      </c>
      <c r="AV28">
        <f t="shared" si="29"/>
        <v>1.2662786893911426</v>
      </c>
      <c r="AW28">
        <f t="shared" si="30"/>
        <v>14.863323416725231</v>
      </c>
      <c r="AX28">
        <f t="shared" si="31"/>
        <v>0.72194432658209129</v>
      </c>
      <c r="AY28">
        <f t="shared" si="32"/>
        <v>4.2569067982177675E-2</v>
      </c>
      <c r="AZ28">
        <f t="shared" si="33"/>
        <v>-0.56694862801733026</v>
      </c>
      <c r="BA28" t="s">
        <v>427</v>
      </c>
      <c r="BB28">
        <v>714.3</v>
      </c>
      <c r="BC28">
        <f t="shared" si="34"/>
        <v>1854.61</v>
      </c>
      <c r="BD28">
        <f t="shared" si="35"/>
        <v>0.9812849493963689</v>
      </c>
      <c r="BE28">
        <f t="shared" si="36"/>
        <v>-3.6578345932641825</v>
      </c>
      <c r="BF28">
        <f t="shared" si="37"/>
        <v>0.80255848412258812</v>
      </c>
      <c r="BG28">
        <f t="shared" si="38"/>
        <v>-1.7954496143908163</v>
      </c>
      <c r="BH28">
        <f t="shared" si="39"/>
        <v>0.93581215587044686</v>
      </c>
      <c r="BI28">
        <f t="shared" si="40"/>
        <v>6.418784412955314E-2</v>
      </c>
      <c r="BJ28">
        <v>309</v>
      </c>
      <c r="BK28">
        <v>300</v>
      </c>
      <c r="BL28">
        <v>300</v>
      </c>
      <c r="BM28">
        <v>300</v>
      </c>
      <c r="BN28">
        <v>10496</v>
      </c>
      <c r="BO28">
        <v>2509.0300000000002</v>
      </c>
      <c r="BP28">
        <v>-8.70399E-3</v>
      </c>
      <c r="BQ28">
        <v>-6.31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49.793700000000001</v>
      </c>
      <c r="CC28">
        <f t="shared" si="42"/>
        <v>41.961120606150395</v>
      </c>
      <c r="CD28">
        <f t="shared" si="43"/>
        <v>0.84269938980534476</v>
      </c>
      <c r="CE28">
        <f t="shared" si="44"/>
        <v>0.19539877961068935</v>
      </c>
      <c r="CF28">
        <v>1599582680</v>
      </c>
      <c r="CG28">
        <v>397.18299999999999</v>
      </c>
      <c r="CH28">
        <v>399.98599999999999</v>
      </c>
      <c r="CI28">
        <v>15.9002</v>
      </c>
      <c r="CJ28">
        <v>12.7204</v>
      </c>
      <c r="CK28">
        <v>365.22300000000001</v>
      </c>
      <c r="CL28">
        <v>14.7865</v>
      </c>
      <c r="CM28">
        <v>499.96800000000002</v>
      </c>
      <c r="CN28">
        <v>102.179</v>
      </c>
      <c r="CO28">
        <v>0.19968900000000001</v>
      </c>
      <c r="CP28">
        <v>23.584299999999999</v>
      </c>
      <c r="CQ28">
        <v>22.9984</v>
      </c>
      <c r="CR28">
        <v>999.9</v>
      </c>
      <c r="CS28">
        <v>0</v>
      </c>
      <c r="CT28">
        <v>0</v>
      </c>
      <c r="CU28">
        <v>10013.799999999999</v>
      </c>
      <c r="CV28">
        <v>0</v>
      </c>
      <c r="CW28">
        <v>1.5289399999999999E-3</v>
      </c>
      <c r="CX28">
        <v>-2.8028300000000002</v>
      </c>
      <c r="CY28">
        <v>403.6</v>
      </c>
      <c r="CZ28">
        <v>405.13900000000001</v>
      </c>
      <c r="DA28">
        <v>3.1797399999999998</v>
      </c>
      <c r="DB28">
        <v>399.98599999999999</v>
      </c>
      <c r="DC28">
        <v>12.7204</v>
      </c>
      <c r="DD28">
        <v>1.62466</v>
      </c>
      <c r="DE28">
        <v>1.29976</v>
      </c>
      <c r="DF28">
        <v>14.194699999999999</v>
      </c>
      <c r="DG28">
        <v>10.796099999999999</v>
      </c>
      <c r="DH28">
        <v>49.793700000000001</v>
      </c>
      <c r="DI28">
        <v>0.89999099999999999</v>
      </c>
      <c r="DJ28">
        <v>0.100009</v>
      </c>
      <c r="DK28">
        <v>0</v>
      </c>
      <c r="DL28">
        <v>749.85299999999995</v>
      </c>
      <c r="DM28">
        <v>4.9990300000000003</v>
      </c>
      <c r="DN28">
        <v>353.09399999999999</v>
      </c>
      <c r="DO28">
        <v>348.76499999999999</v>
      </c>
      <c r="DP28">
        <v>35.561999999999998</v>
      </c>
      <c r="DQ28">
        <v>40.125</v>
      </c>
      <c r="DR28">
        <v>38.186999999999998</v>
      </c>
      <c r="DS28">
        <v>39.125</v>
      </c>
      <c r="DT28">
        <v>38.375</v>
      </c>
      <c r="DU28">
        <v>40.31</v>
      </c>
      <c r="DV28">
        <v>4.4800000000000004</v>
      </c>
      <c r="DW28">
        <v>0</v>
      </c>
      <c r="DX28">
        <v>93.700000047683702</v>
      </c>
      <c r="DY28">
        <v>0</v>
      </c>
      <c r="DZ28">
        <v>749.00912000000005</v>
      </c>
      <c r="EA28">
        <v>8.8956153689209199</v>
      </c>
      <c r="EB28">
        <v>1.62199996023714</v>
      </c>
      <c r="EC28">
        <v>354.18144000000001</v>
      </c>
      <c r="ED28">
        <v>15</v>
      </c>
      <c r="EE28">
        <v>1599582648</v>
      </c>
      <c r="EF28" t="s">
        <v>428</v>
      </c>
      <c r="EG28">
        <v>1599582632.5</v>
      </c>
      <c r="EH28">
        <v>1599582648</v>
      </c>
      <c r="EI28">
        <v>14</v>
      </c>
      <c r="EJ28">
        <v>8.9999999999999993E-3</v>
      </c>
      <c r="EK28">
        <v>8.9999999999999993E-3</v>
      </c>
      <c r="EL28">
        <v>31.96</v>
      </c>
      <c r="EM28">
        <v>1.1140000000000001</v>
      </c>
      <c r="EN28">
        <v>400</v>
      </c>
      <c r="EO28">
        <v>12</v>
      </c>
      <c r="EP28">
        <v>0.33</v>
      </c>
      <c r="EQ28">
        <v>0.04</v>
      </c>
      <c r="ER28">
        <v>-2.7854507499999999</v>
      </c>
      <c r="ES28">
        <v>-8.9181613508425902E-3</v>
      </c>
      <c r="ET28">
        <v>5.6733703756563399E-2</v>
      </c>
      <c r="EU28">
        <v>1</v>
      </c>
      <c r="EV28">
        <v>3.1821969999999999</v>
      </c>
      <c r="EW28">
        <v>4.6361651031882299E-2</v>
      </c>
      <c r="EX28">
        <v>8.1223956441433993E-3</v>
      </c>
      <c r="EY28">
        <v>1</v>
      </c>
      <c r="EZ28">
        <v>2</v>
      </c>
      <c r="FA28">
        <v>2</v>
      </c>
      <c r="FB28" t="s">
        <v>383</v>
      </c>
      <c r="FC28">
        <v>2.93791</v>
      </c>
      <c r="FD28">
        <v>2.8849999999999998</v>
      </c>
      <c r="FE28">
        <v>9.4249100000000002E-2</v>
      </c>
      <c r="FF28">
        <v>0.100954</v>
      </c>
      <c r="FG28">
        <v>8.5154499999999994E-2</v>
      </c>
      <c r="FH28">
        <v>7.5116199999999994E-2</v>
      </c>
      <c r="FI28">
        <v>29352.2</v>
      </c>
      <c r="FJ28">
        <v>29543.9</v>
      </c>
      <c r="FK28">
        <v>30000</v>
      </c>
      <c r="FL28">
        <v>29957</v>
      </c>
      <c r="FM28">
        <v>36583.1</v>
      </c>
      <c r="FN28">
        <v>35384.6</v>
      </c>
      <c r="FO28">
        <v>43456.1</v>
      </c>
      <c r="FP28">
        <v>41053.4</v>
      </c>
      <c r="FQ28">
        <v>2.1343000000000001</v>
      </c>
      <c r="FR28">
        <v>2.1133000000000002</v>
      </c>
      <c r="FS28">
        <v>4.2110700000000001E-2</v>
      </c>
      <c r="FT28">
        <v>0</v>
      </c>
      <c r="FU28">
        <v>22.3048</v>
      </c>
      <c r="FV28">
        <v>999.9</v>
      </c>
      <c r="FW28">
        <v>51.415999999999997</v>
      </c>
      <c r="FX28">
        <v>24.27</v>
      </c>
      <c r="FY28">
        <v>15.3169</v>
      </c>
      <c r="FZ28">
        <v>63.671999999999997</v>
      </c>
      <c r="GA28">
        <v>37.664299999999997</v>
      </c>
      <c r="GB28">
        <v>1</v>
      </c>
      <c r="GC28">
        <v>-0.162416</v>
      </c>
      <c r="GD28">
        <v>0.54264999999999997</v>
      </c>
      <c r="GE28">
        <v>20.292899999999999</v>
      </c>
      <c r="GF28">
        <v>5.2488900000000003</v>
      </c>
      <c r="GG28">
        <v>12.033899999999999</v>
      </c>
      <c r="GH28">
        <v>5.0245499999999996</v>
      </c>
      <c r="GI28">
        <v>3.30037</v>
      </c>
      <c r="GJ28">
        <v>9999</v>
      </c>
      <c r="GK28">
        <v>999.9</v>
      </c>
      <c r="GL28">
        <v>9999</v>
      </c>
      <c r="GM28">
        <v>9999</v>
      </c>
      <c r="GN28">
        <v>1.87744</v>
      </c>
      <c r="GO28">
        <v>1.8791199999999999</v>
      </c>
      <c r="GP28">
        <v>1.87805</v>
      </c>
      <c r="GQ28">
        <v>1.87845</v>
      </c>
      <c r="GR28">
        <v>1.8800300000000001</v>
      </c>
      <c r="GS28">
        <v>1.8745400000000001</v>
      </c>
      <c r="GT28">
        <v>1.8815900000000001</v>
      </c>
      <c r="GU28">
        <v>1.87639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31.96</v>
      </c>
      <c r="HJ28">
        <v>1.1136999999999999</v>
      </c>
      <c r="HK28">
        <v>31.95965</v>
      </c>
      <c r="HL28">
        <v>0</v>
      </c>
      <c r="HM28">
        <v>0</v>
      </c>
      <c r="HN28">
        <v>0</v>
      </c>
      <c r="HO28">
        <v>1.1136952380952401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0.8</v>
      </c>
      <c r="HX28">
        <v>0.5</v>
      </c>
      <c r="HY28">
        <v>2</v>
      </c>
      <c r="HZ28">
        <v>507.12</v>
      </c>
      <c r="IA28">
        <v>550.77499999999998</v>
      </c>
      <c r="IB28">
        <v>22.379899999999999</v>
      </c>
      <c r="IC28">
        <v>25.252099999999999</v>
      </c>
      <c r="ID28">
        <v>30.0002</v>
      </c>
      <c r="IE28">
        <v>25.246300000000002</v>
      </c>
      <c r="IF28">
        <v>25.223299999999998</v>
      </c>
      <c r="IG28">
        <v>18.367999999999999</v>
      </c>
      <c r="IH28">
        <v>73.357799999999997</v>
      </c>
      <c r="II28">
        <v>7.96976</v>
      </c>
      <c r="IJ28">
        <v>22.378699999999998</v>
      </c>
      <c r="IK28">
        <v>400</v>
      </c>
      <c r="IL28">
        <v>12.67</v>
      </c>
      <c r="IM28">
        <v>101.682</v>
      </c>
      <c r="IN28">
        <v>111.815</v>
      </c>
    </row>
    <row r="29" spans="1:248" x14ac:dyDescent="0.35">
      <c r="A29">
        <v>12</v>
      </c>
      <c r="B29">
        <v>1599582800.5</v>
      </c>
      <c r="C29">
        <v>2444.4000000953702</v>
      </c>
      <c r="D29" t="s">
        <v>429</v>
      </c>
      <c r="E29" t="s">
        <v>430</v>
      </c>
      <c r="F29">
        <v>1599582800.5</v>
      </c>
      <c r="G29">
        <f t="shared" si="0"/>
        <v>2.4141186540355321E-3</v>
      </c>
      <c r="H29">
        <f t="shared" si="1"/>
        <v>-1.314959485358359</v>
      </c>
      <c r="I29">
        <f t="shared" si="2"/>
        <v>400.40800000000002</v>
      </c>
      <c r="J29">
        <f t="shared" si="3"/>
        <v>403.13114458625694</v>
      </c>
      <c r="K29">
        <f t="shared" si="4"/>
        <v>41.270797643278541</v>
      </c>
      <c r="L29">
        <f t="shared" si="5"/>
        <v>40.992014049696003</v>
      </c>
      <c r="M29">
        <f t="shared" si="6"/>
        <v>0.20950876294375317</v>
      </c>
      <c r="N29">
        <f t="shared" si="7"/>
        <v>2.9729423213356636</v>
      </c>
      <c r="O29">
        <f t="shared" si="8"/>
        <v>0.20163838703393833</v>
      </c>
      <c r="P29">
        <f t="shared" si="9"/>
        <v>0.12670648044286106</v>
      </c>
      <c r="Q29">
        <f t="shared" si="10"/>
        <v>1.5950760943367377E-5</v>
      </c>
      <c r="R29">
        <f t="shared" si="11"/>
        <v>22.919378038098408</v>
      </c>
      <c r="S29">
        <f t="shared" si="12"/>
        <v>22.986699999999999</v>
      </c>
      <c r="T29">
        <f t="shared" si="13"/>
        <v>2.8174526609643427</v>
      </c>
      <c r="U29">
        <f t="shared" si="14"/>
        <v>55.550513238873556</v>
      </c>
      <c r="V29">
        <f t="shared" si="15"/>
        <v>1.6183127242512001</v>
      </c>
      <c r="W29">
        <f t="shared" si="16"/>
        <v>2.9132273131163893</v>
      </c>
      <c r="X29">
        <f t="shared" si="17"/>
        <v>1.1991399367131426</v>
      </c>
      <c r="Y29">
        <f t="shared" si="18"/>
        <v>-106.46263264296697</v>
      </c>
      <c r="Z29">
        <f t="shared" si="19"/>
        <v>88.697439241171239</v>
      </c>
      <c r="AA29">
        <f t="shared" si="20"/>
        <v>6.2011208143716603</v>
      </c>
      <c r="AB29">
        <f t="shared" si="21"/>
        <v>-11.564056636663125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54821.639929692959</v>
      </c>
      <c r="AH29" t="s">
        <v>431</v>
      </c>
      <c r="AI29">
        <v>10496</v>
      </c>
      <c r="AJ29">
        <v>662.72400000000005</v>
      </c>
      <c r="AK29">
        <v>2688.45</v>
      </c>
      <c r="AL29">
        <f t="shared" si="25"/>
        <v>2025.7259999999997</v>
      </c>
      <c r="AM29">
        <f t="shared" si="26"/>
        <v>0.75349216091056181</v>
      </c>
      <c r="AN29">
        <v>-1.3149594853583599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-1.314959485358359</v>
      </c>
      <c r="AW29" t="e">
        <f t="shared" si="30"/>
        <v>#DIV/0!</v>
      </c>
      <c r="AX29" t="e">
        <f t="shared" si="31"/>
        <v>#DIV/0!</v>
      </c>
      <c r="AY29">
        <f t="shared" si="32"/>
        <v>1.0577635188654171E-12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1.3271538204080908</v>
      </c>
      <c r="BH29" t="e">
        <f t="shared" si="39"/>
        <v>#DIV/0!</v>
      </c>
      <c r="BI29" t="e">
        <f t="shared" si="40"/>
        <v>#DIV/0!</v>
      </c>
      <c r="BJ29">
        <v>311</v>
      </c>
      <c r="BK29">
        <v>300</v>
      </c>
      <c r="BL29">
        <v>300</v>
      </c>
      <c r="BM29">
        <v>300</v>
      </c>
      <c r="BN29">
        <v>10496</v>
      </c>
      <c r="BO29">
        <v>2652.48</v>
      </c>
      <c r="BP29">
        <v>-8.7418200000000008E-3</v>
      </c>
      <c r="BQ29">
        <v>-3.94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1599582800.5</v>
      </c>
      <c r="CG29">
        <v>400.40800000000002</v>
      </c>
      <c r="CH29">
        <v>399.99</v>
      </c>
      <c r="CI29">
        <v>15.807600000000001</v>
      </c>
      <c r="CJ29">
        <v>12.9564</v>
      </c>
      <c r="CK29">
        <v>368.46199999999999</v>
      </c>
      <c r="CL29">
        <v>14.6829</v>
      </c>
      <c r="CM29">
        <v>499.99099999999999</v>
      </c>
      <c r="CN29">
        <v>102.176</v>
      </c>
      <c r="CO29">
        <v>0.19961200000000001</v>
      </c>
      <c r="CP29">
        <v>23.540099999999999</v>
      </c>
      <c r="CQ29">
        <v>22.986699999999999</v>
      </c>
      <c r="CR29">
        <v>999.9</v>
      </c>
      <c r="CS29">
        <v>0</v>
      </c>
      <c r="CT29">
        <v>0</v>
      </c>
      <c r="CU29">
        <v>10031.200000000001</v>
      </c>
      <c r="CV29">
        <v>0</v>
      </c>
      <c r="CW29">
        <v>1.5289399999999999E-3</v>
      </c>
      <c r="CX29">
        <v>0.41763299999999998</v>
      </c>
      <c r="CY29">
        <v>406.839</v>
      </c>
      <c r="CZ29">
        <v>405.24099999999999</v>
      </c>
      <c r="DA29">
        <v>2.8512400000000002</v>
      </c>
      <c r="DB29">
        <v>399.99</v>
      </c>
      <c r="DC29">
        <v>12.9564</v>
      </c>
      <c r="DD29">
        <v>1.61517</v>
      </c>
      <c r="DE29">
        <v>1.3238399999999999</v>
      </c>
      <c r="DF29">
        <v>14.1043</v>
      </c>
      <c r="DG29">
        <v>11.0723</v>
      </c>
      <c r="DH29">
        <v>9.9980699999999995E-3</v>
      </c>
      <c r="DI29">
        <v>0</v>
      </c>
      <c r="DJ29">
        <v>0</v>
      </c>
      <c r="DK29">
        <v>0</v>
      </c>
      <c r="DL29">
        <v>666.4</v>
      </c>
      <c r="DM29">
        <v>9.9980699999999995E-3</v>
      </c>
      <c r="DN29">
        <v>2.85</v>
      </c>
      <c r="DO29">
        <v>-0.4</v>
      </c>
      <c r="DP29">
        <v>35</v>
      </c>
      <c r="DQ29">
        <v>39.75</v>
      </c>
      <c r="DR29">
        <v>37.686999999999998</v>
      </c>
      <c r="DS29">
        <v>38.686999999999998</v>
      </c>
      <c r="DT29">
        <v>37.686999999999998</v>
      </c>
      <c r="DU29">
        <v>0</v>
      </c>
      <c r="DV29">
        <v>0</v>
      </c>
      <c r="DW29">
        <v>0</v>
      </c>
      <c r="DX29">
        <v>119.799999952316</v>
      </c>
      <c r="DY29">
        <v>0</v>
      </c>
      <c r="DZ29">
        <v>662.72400000000005</v>
      </c>
      <c r="EA29">
        <v>12.4769229487791</v>
      </c>
      <c r="EB29">
        <v>-10.0653845938823</v>
      </c>
      <c r="EC29">
        <v>2.9319999999999999</v>
      </c>
      <c r="ED29">
        <v>15</v>
      </c>
      <c r="EE29">
        <v>1599582742.5</v>
      </c>
      <c r="EF29" t="s">
        <v>432</v>
      </c>
      <c r="EG29">
        <v>1599582727.5</v>
      </c>
      <c r="EH29">
        <v>1599582742.5</v>
      </c>
      <c r="EI29">
        <v>15</v>
      </c>
      <c r="EJ29">
        <v>-1.4E-2</v>
      </c>
      <c r="EK29">
        <v>1.0999999999999999E-2</v>
      </c>
      <c r="EL29">
        <v>31.946000000000002</v>
      </c>
      <c r="EM29">
        <v>1.125</v>
      </c>
      <c r="EN29">
        <v>400</v>
      </c>
      <c r="EO29">
        <v>13</v>
      </c>
      <c r="EP29">
        <v>0.28000000000000003</v>
      </c>
      <c r="EQ29">
        <v>0.03</v>
      </c>
      <c r="ER29">
        <v>0.31024247500000002</v>
      </c>
      <c r="ES29">
        <v>0.34969547842401399</v>
      </c>
      <c r="ET29">
        <v>6.2274896807215797E-2</v>
      </c>
      <c r="EU29">
        <v>0</v>
      </c>
      <c r="EV29">
        <v>2.8747410000000002</v>
      </c>
      <c r="EW29">
        <v>-0.144215684803007</v>
      </c>
      <c r="EX29">
        <v>1.3984443285308099E-2</v>
      </c>
      <c r="EY29">
        <v>1</v>
      </c>
      <c r="EZ29">
        <v>1</v>
      </c>
      <c r="FA29">
        <v>2</v>
      </c>
      <c r="FB29" t="s">
        <v>374</v>
      </c>
      <c r="FC29">
        <v>2.9379300000000002</v>
      </c>
      <c r="FD29">
        <v>2.8850799999999999</v>
      </c>
      <c r="FE29">
        <v>9.4894300000000001E-2</v>
      </c>
      <c r="FF29">
        <v>0.10094500000000001</v>
      </c>
      <c r="FG29">
        <v>8.4705100000000005E-2</v>
      </c>
      <c r="FH29">
        <v>7.6141399999999998E-2</v>
      </c>
      <c r="FI29">
        <v>29329.3</v>
      </c>
      <c r="FJ29">
        <v>29540.9</v>
      </c>
      <c r="FK29">
        <v>29998.2</v>
      </c>
      <c r="FL29">
        <v>29953.8</v>
      </c>
      <c r="FM29">
        <v>36599.1</v>
      </c>
      <c r="FN29">
        <v>35341.5</v>
      </c>
      <c r="FO29">
        <v>43453.5</v>
      </c>
      <c r="FP29">
        <v>41049.1</v>
      </c>
      <c r="FQ29">
        <v>2.1343800000000002</v>
      </c>
      <c r="FR29">
        <v>2.1120800000000002</v>
      </c>
      <c r="FS29">
        <v>4.2080899999999997E-2</v>
      </c>
      <c r="FT29">
        <v>0</v>
      </c>
      <c r="FU29">
        <v>22.293500000000002</v>
      </c>
      <c r="FV29">
        <v>999.9</v>
      </c>
      <c r="FW29">
        <v>51.348999999999997</v>
      </c>
      <c r="FX29">
        <v>24.39</v>
      </c>
      <c r="FY29">
        <v>15.4079</v>
      </c>
      <c r="FZ29">
        <v>63.521999999999998</v>
      </c>
      <c r="GA29">
        <v>37.804499999999997</v>
      </c>
      <c r="GB29">
        <v>1</v>
      </c>
      <c r="GC29">
        <v>-0.160168</v>
      </c>
      <c r="GD29">
        <v>0.57045199999999996</v>
      </c>
      <c r="GE29">
        <v>20.2943</v>
      </c>
      <c r="GF29">
        <v>5.2460399999999998</v>
      </c>
      <c r="GG29">
        <v>12.0387</v>
      </c>
      <c r="GH29">
        <v>5.0250000000000004</v>
      </c>
      <c r="GI29">
        <v>3.30063</v>
      </c>
      <c r="GJ29">
        <v>9999</v>
      </c>
      <c r="GK29">
        <v>999.9</v>
      </c>
      <c r="GL29">
        <v>9999</v>
      </c>
      <c r="GM29">
        <v>9999</v>
      </c>
      <c r="GN29">
        <v>1.8774500000000001</v>
      </c>
      <c r="GO29">
        <v>1.87913</v>
      </c>
      <c r="GP29">
        <v>1.8780399999999999</v>
      </c>
      <c r="GQ29">
        <v>1.8784400000000001</v>
      </c>
      <c r="GR29">
        <v>1.87999</v>
      </c>
      <c r="GS29">
        <v>1.8745400000000001</v>
      </c>
      <c r="GT29">
        <v>1.88157</v>
      </c>
      <c r="GU29">
        <v>1.8763700000000001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31.946000000000002</v>
      </c>
      <c r="HJ29">
        <v>1.1247</v>
      </c>
      <c r="HK29">
        <v>31.946100000000001</v>
      </c>
      <c r="HL29">
        <v>0</v>
      </c>
      <c r="HM29">
        <v>0</v>
      </c>
      <c r="HN29">
        <v>0</v>
      </c>
      <c r="HO29">
        <v>1.1247799999999999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1.2</v>
      </c>
      <c r="HX29">
        <v>1</v>
      </c>
      <c r="HY29">
        <v>2</v>
      </c>
      <c r="HZ29">
        <v>507.47800000000001</v>
      </c>
      <c r="IA29">
        <v>550.28700000000003</v>
      </c>
      <c r="IB29">
        <v>22.338999999999999</v>
      </c>
      <c r="IC29">
        <v>25.283200000000001</v>
      </c>
      <c r="ID29">
        <v>30.0001</v>
      </c>
      <c r="IE29">
        <v>25.280100000000001</v>
      </c>
      <c r="IF29">
        <v>25.259699999999999</v>
      </c>
      <c r="IG29">
        <v>18.3735</v>
      </c>
      <c r="IH29">
        <v>70.387600000000006</v>
      </c>
      <c r="II29">
        <v>8.9769799999999993</v>
      </c>
      <c r="IJ29">
        <v>22.341200000000001</v>
      </c>
      <c r="IK29">
        <v>400</v>
      </c>
      <c r="IL29">
        <v>12.952999999999999</v>
      </c>
      <c r="IM29">
        <v>101.676</v>
      </c>
      <c r="IN29">
        <v>111.804</v>
      </c>
    </row>
    <row r="30" spans="1:248" x14ac:dyDescent="0.35">
      <c r="A30">
        <v>13</v>
      </c>
      <c r="B30">
        <v>1599584105.0999999</v>
      </c>
      <c r="C30">
        <v>3749</v>
      </c>
      <c r="D30" t="s">
        <v>433</v>
      </c>
      <c r="E30" t="s">
        <v>434</v>
      </c>
      <c r="F30">
        <v>1599584105.0999999</v>
      </c>
      <c r="G30">
        <f t="shared" si="0"/>
        <v>1.5340584475583656E-3</v>
      </c>
      <c r="H30">
        <f t="shared" si="1"/>
        <v>-1.3441277642124116</v>
      </c>
      <c r="I30">
        <f t="shared" si="2"/>
        <v>400.85300000000001</v>
      </c>
      <c r="J30">
        <f t="shared" si="3"/>
        <v>409.80838014497749</v>
      </c>
      <c r="K30">
        <f t="shared" si="4"/>
        <v>41.954856638941408</v>
      </c>
      <c r="L30">
        <f t="shared" si="5"/>
        <v>41.038033781397999</v>
      </c>
      <c r="M30">
        <f t="shared" si="6"/>
        <v>0.13177114893883826</v>
      </c>
      <c r="N30">
        <f t="shared" si="7"/>
        <v>2.9716554302147973</v>
      </c>
      <c r="O30">
        <f t="shared" si="8"/>
        <v>0.1286090124698403</v>
      </c>
      <c r="P30">
        <f t="shared" si="9"/>
        <v>8.0658417996600562E-2</v>
      </c>
      <c r="Q30">
        <f t="shared" si="10"/>
        <v>1.5950760943367377E-5</v>
      </c>
      <c r="R30">
        <f t="shared" si="11"/>
        <v>23.025569548067942</v>
      </c>
      <c r="S30">
        <f t="shared" si="12"/>
        <v>22.9925</v>
      </c>
      <c r="T30">
        <f t="shared" si="13"/>
        <v>2.818441980518815</v>
      </c>
      <c r="U30">
        <f t="shared" si="14"/>
        <v>56.142582898480931</v>
      </c>
      <c r="V30">
        <f t="shared" si="15"/>
        <v>1.6237774101728</v>
      </c>
      <c r="W30">
        <f t="shared" si="16"/>
        <v>2.8922385226005249</v>
      </c>
      <c r="X30">
        <f t="shared" si="17"/>
        <v>1.194664570346015</v>
      </c>
      <c r="Y30">
        <f t="shared" si="18"/>
        <v>-67.65197753732393</v>
      </c>
      <c r="Z30">
        <f t="shared" si="19"/>
        <v>68.520913506734914</v>
      </c>
      <c r="AA30">
        <f t="shared" si="20"/>
        <v>4.789820314193034</v>
      </c>
      <c r="AB30">
        <f t="shared" si="21"/>
        <v>5.6587722343649602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54805.572889601608</v>
      </c>
      <c r="AH30" t="s">
        <v>435</v>
      </c>
      <c r="AI30">
        <v>10498.4</v>
      </c>
      <c r="AJ30">
        <v>667.95</v>
      </c>
      <c r="AK30">
        <v>3156.05</v>
      </c>
      <c r="AL30">
        <f t="shared" si="25"/>
        <v>2488.1000000000004</v>
      </c>
      <c r="AM30">
        <f t="shared" si="26"/>
        <v>0.78835886630439955</v>
      </c>
      <c r="AN30">
        <v>-1.3441277642124101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-1.3441277642124116</v>
      </c>
      <c r="AW30" t="e">
        <f t="shared" si="30"/>
        <v>#DIV/0!</v>
      </c>
      <c r="AX30" t="e">
        <f t="shared" si="31"/>
        <v>#DIV/0!</v>
      </c>
      <c r="AY30">
        <f t="shared" si="32"/>
        <v>-1.85108615801448E-12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1.2684578594107954</v>
      </c>
      <c r="BH30" t="e">
        <f t="shared" si="39"/>
        <v>#DIV/0!</v>
      </c>
      <c r="BI30" t="e">
        <f t="shared" si="40"/>
        <v>#DIV/0!</v>
      </c>
      <c r="BJ30">
        <v>312</v>
      </c>
      <c r="BK30">
        <v>300</v>
      </c>
      <c r="BL30">
        <v>300</v>
      </c>
      <c r="BM30">
        <v>300</v>
      </c>
      <c r="BN30">
        <v>10498.4</v>
      </c>
      <c r="BO30">
        <v>3124.64</v>
      </c>
      <c r="BP30">
        <v>-8.7473299999999993E-3</v>
      </c>
      <c r="BQ30">
        <v>12.44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1599584105.0999999</v>
      </c>
      <c r="CG30">
        <v>400.85300000000001</v>
      </c>
      <c r="CH30">
        <v>399.97800000000001</v>
      </c>
      <c r="CI30">
        <v>15.860799999999999</v>
      </c>
      <c r="CJ30">
        <v>14.049200000000001</v>
      </c>
      <c r="CK30">
        <v>368.66300000000001</v>
      </c>
      <c r="CL30">
        <v>14.6808</v>
      </c>
      <c r="CM30">
        <v>500.02</v>
      </c>
      <c r="CN30">
        <v>102.17700000000001</v>
      </c>
      <c r="CO30">
        <v>0.199766</v>
      </c>
      <c r="CP30">
        <v>23.420200000000001</v>
      </c>
      <c r="CQ30">
        <v>22.9925</v>
      </c>
      <c r="CR30">
        <v>999.9</v>
      </c>
      <c r="CS30">
        <v>0</v>
      </c>
      <c r="CT30">
        <v>0</v>
      </c>
      <c r="CU30">
        <v>10023.799999999999</v>
      </c>
      <c r="CV30">
        <v>0</v>
      </c>
      <c r="CW30">
        <v>1.5289399999999999E-3</v>
      </c>
      <c r="CX30">
        <v>0.63128700000000004</v>
      </c>
      <c r="CY30">
        <v>407.04300000000001</v>
      </c>
      <c r="CZ30">
        <v>405.67700000000002</v>
      </c>
      <c r="DA30">
        <v>1.7563200000000001</v>
      </c>
      <c r="DB30">
        <v>399.97800000000001</v>
      </c>
      <c r="DC30">
        <v>14.049200000000001</v>
      </c>
      <c r="DD30">
        <v>1.61497</v>
      </c>
      <c r="DE30">
        <v>1.4355100000000001</v>
      </c>
      <c r="DF30">
        <v>14.102399999999999</v>
      </c>
      <c r="DG30">
        <v>12.2981</v>
      </c>
      <c r="DH30">
        <v>9.9980699999999995E-3</v>
      </c>
      <c r="DI30">
        <v>0</v>
      </c>
      <c r="DJ30">
        <v>0</v>
      </c>
      <c r="DK30">
        <v>0</v>
      </c>
      <c r="DL30">
        <v>664.9</v>
      </c>
      <c r="DM30">
        <v>9.9980699999999995E-3</v>
      </c>
      <c r="DN30">
        <v>7.15</v>
      </c>
      <c r="DO30">
        <v>0.2</v>
      </c>
      <c r="DP30">
        <v>34.311999999999998</v>
      </c>
      <c r="DQ30">
        <v>39.936999999999998</v>
      </c>
      <c r="DR30">
        <v>37.311999999999998</v>
      </c>
      <c r="DS30">
        <v>39.311999999999998</v>
      </c>
      <c r="DT30">
        <v>37.186999999999998</v>
      </c>
      <c r="DU30">
        <v>0</v>
      </c>
      <c r="DV30">
        <v>0</v>
      </c>
      <c r="DW30">
        <v>0</v>
      </c>
      <c r="DX30">
        <v>1304.2000000476801</v>
      </c>
      <c r="DY30">
        <v>0</v>
      </c>
      <c r="DZ30">
        <v>667.95</v>
      </c>
      <c r="EA30">
        <v>12.4273506000821</v>
      </c>
      <c r="EB30">
        <v>-8.2547009751879497</v>
      </c>
      <c r="EC30">
        <v>1.48269230769231</v>
      </c>
      <c r="ED30">
        <v>15</v>
      </c>
      <c r="EE30">
        <v>1599584129.0999999</v>
      </c>
      <c r="EF30" t="s">
        <v>436</v>
      </c>
      <c r="EG30">
        <v>1599584123.0999999</v>
      </c>
      <c r="EH30">
        <v>1599584129.0999999</v>
      </c>
      <c r="EI30">
        <v>16</v>
      </c>
      <c r="EJ30">
        <v>0.24399999999999999</v>
      </c>
      <c r="EK30">
        <v>5.5E-2</v>
      </c>
      <c r="EL30">
        <v>32.19</v>
      </c>
      <c r="EM30">
        <v>1.18</v>
      </c>
      <c r="EN30">
        <v>400</v>
      </c>
      <c r="EO30">
        <v>14</v>
      </c>
      <c r="EP30">
        <v>0.35</v>
      </c>
      <c r="EQ30">
        <v>0.04</v>
      </c>
      <c r="ER30">
        <v>0.61913987500000001</v>
      </c>
      <c r="ES30">
        <v>0.25380025891181901</v>
      </c>
      <c r="ET30">
        <v>4.9891937623822297E-2</v>
      </c>
      <c r="EU30">
        <v>0</v>
      </c>
      <c r="EV30">
        <v>1.75845275</v>
      </c>
      <c r="EW30">
        <v>-1.5705028142590598E-2</v>
      </c>
      <c r="EX30">
        <v>1.75070983817994E-3</v>
      </c>
      <c r="EY30">
        <v>1</v>
      </c>
      <c r="EZ30">
        <v>1</v>
      </c>
      <c r="FA30">
        <v>2</v>
      </c>
      <c r="FB30" t="s">
        <v>374</v>
      </c>
      <c r="FC30">
        <v>2.9377800000000001</v>
      </c>
      <c r="FD30">
        <v>2.88517</v>
      </c>
      <c r="FE30">
        <v>9.4883999999999996E-2</v>
      </c>
      <c r="FF30">
        <v>0.100899</v>
      </c>
      <c r="FG30">
        <v>8.4653500000000007E-2</v>
      </c>
      <c r="FH30">
        <v>8.0797800000000003E-2</v>
      </c>
      <c r="FI30">
        <v>29306.5</v>
      </c>
      <c r="FJ30">
        <v>29525.9</v>
      </c>
      <c r="FK30">
        <v>29975.7</v>
      </c>
      <c r="FL30">
        <v>29938.400000000001</v>
      </c>
      <c r="FM30">
        <v>36573.800000000003</v>
      </c>
      <c r="FN30">
        <v>35149.4</v>
      </c>
      <c r="FO30">
        <v>43420.9</v>
      </c>
      <c r="FP30">
        <v>41033.300000000003</v>
      </c>
      <c r="FQ30">
        <v>2.1318999999999999</v>
      </c>
      <c r="FR30">
        <v>2.1009799999999998</v>
      </c>
      <c r="FS30">
        <v>3.6142800000000003E-2</v>
      </c>
      <c r="FT30">
        <v>0</v>
      </c>
      <c r="FU30">
        <v>22.397200000000002</v>
      </c>
      <c r="FV30">
        <v>999.9</v>
      </c>
      <c r="FW30">
        <v>52.6</v>
      </c>
      <c r="FX30">
        <v>25.579000000000001</v>
      </c>
      <c r="FY30">
        <v>16.943100000000001</v>
      </c>
      <c r="FZ30">
        <v>63.579300000000003</v>
      </c>
      <c r="GA30">
        <v>37.8446</v>
      </c>
      <c r="GB30">
        <v>1</v>
      </c>
      <c r="GC30">
        <v>-0.14552599999999999</v>
      </c>
      <c r="GD30">
        <v>0.63163899999999995</v>
      </c>
      <c r="GE30">
        <v>20.294499999999999</v>
      </c>
      <c r="GF30">
        <v>5.2517300000000002</v>
      </c>
      <c r="GG30">
        <v>12.039899999999999</v>
      </c>
      <c r="GH30">
        <v>5.0253500000000004</v>
      </c>
      <c r="GI30">
        <v>3.3010000000000002</v>
      </c>
      <c r="GJ30">
        <v>9999</v>
      </c>
      <c r="GK30">
        <v>999.9</v>
      </c>
      <c r="GL30">
        <v>9999</v>
      </c>
      <c r="GM30">
        <v>9999</v>
      </c>
      <c r="GN30">
        <v>1.8774900000000001</v>
      </c>
      <c r="GO30">
        <v>1.8791199999999999</v>
      </c>
      <c r="GP30">
        <v>1.87805</v>
      </c>
      <c r="GQ30">
        <v>1.8785099999999999</v>
      </c>
      <c r="GR30">
        <v>1.88002</v>
      </c>
      <c r="GS30">
        <v>1.8745400000000001</v>
      </c>
      <c r="GT30">
        <v>1.88161</v>
      </c>
      <c r="GU30">
        <v>1.8763799999999999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32.19</v>
      </c>
      <c r="HJ30">
        <v>1.18</v>
      </c>
      <c r="HK30">
        <v>31.946100000000001</v>
      </c>
      <c r="HL30">
        <v>0</v>
      </c>
      <c r="HM30">
        <v>0</v>
      </c>
      <c r="HN30">
        <v>0</v>
      </c>
      <c r="HO30">
        <v>1.1247799999999999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23</v>
      </c>
      <c r="HX30">
        <v>22.7</v>
      </c>
      <c r="HY30">
        <v>2</v>
      </c>
      <c r="HZ30">
        <v>507.83800000000002</v>
      </c>
      <c r="IA30">
        <v>544.58900000000006</v>
      </c>
      <c r="IB30">
        <v>22.2532</v>
      </c>
      <c r="IC30">
        <v>25.473099999999999</v>
      </c>
      <c r="ID30">
        <v>30.0001</v>
      </c>
      <c r="IE30">
        <v>25.486999999999998</v>
      </c>
      <c r="IF30">
        <v>25.4693</v>
      </c>
      <c r="IG30">
        <v>18.3918</v>
      </c>
      <c r="IH30">
        <v>67.908199999999994</v>
      </c>
      <c r="II30">
        <v>21.5261</v>
      </c>
      <c r="IJ30">
        <v>22.255600000000001</v>
      </c>
      <c r="IK30">
        <v>400</v>
      </c>
      <c r="IL30">
        <v>14.013500000000001</v>
      </c>
      <c r="IM30">
        <v>101.599</v>
      </c>
      <c r="IN30">
        <v>111.755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2020-09-08T11:59:09Z</dcterms:created>
  <dcterms:modified xsi:type="dcterms:W3CDTF">2020-09-21T13:47:40Z</dcterms:modified>
</cp:coreProperties>
</file>